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gsu-my.sharepoint.com/personal/apereira_gsu_edu/Documents/Projects/3. Late Stage/SCL (index)/Coding/Unicorns/Updates/Data used for Unicorn/"/>
    </mc:Choice>
  </mc:AlternateContent>
  <xr:revisionPtr revIDLastSave="36" documentId="13_ncr:1_{C67309A0-EC59-9140-B111-1B694DFF00B2}" xr6:coauthVersionLast="47" xr6:coauthVersionMax="47" xr10:uidLastSave="{C8A57828-1338-4481-9D1D-206E0A3E77C4}"/>
  <bookViews>
    <workbookView xWindow="75" yWindow="0" windowWidth="24210" windowHeight="15585" tabRatio="813" xr2:uid="{4BBA9555-B6F1-2E4F-8305-FBC49F926F0D}"/>
  </bookViews>
  <sheets>
    <sheet name="Cela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2" i="20" l="1"/>
  <c r="K86" i="20"/>
  <c r="K77" i="20"/>
  <c r="K71" i="20"/>
  <c r="K65" i="20"/>
  <c r="K33" i="20"/>
  <c r="J24" i="20"/>
  <c r="J25" i="20"/>
  <c r="J26" i="20"/>
  <c r="J27" i="20"/>
  <c r="J28" i="20"/>
  <c r="J29" i="20"/>
  <c r="J30" i="20"/>
  <c r="J31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5" i="20"/>
  <c r="J66" i="20"/>
  <c r="J67" i="20"/>
  <c r="J69" i="20"/>
  <c r="J71" i="20"/>
  <c r="J72" i="20"/>
  <c r="J74" i="20"/>
  <c r="J75" i="20"/>
  <c r="J77" i="20"/>
  <c r="J78" i="20"/>
  <c r="J79" i="20"/>
  <c r="J80" i="20"/>
  <c r="J81" i="20"/>
  <c r="J82" i="20"/>
  <c r="J83" i="20"/>
  <c r="J84" i="20"/>
  <c r="J86" i="20"/>
  <c r="J87" i="20"/>
  <c r="J88" i="20"/>
  <c r="J89" i="20"/>
  <c r="J90" i="20"/>
  <c r="J91" i="20"/>
  <c r="J92" i="20"/>
  <c r="J93" i="20"/>
  <c r="J94" i="20"/>
  <c r="J96" i="20"/>
  <c r="J97" i="20"/>
  <c r="J99" i="20"/>
  <c r="J100" i="20"/>
  <c r="J102" i="20"/>
  <c r="J103" i="20"/>
  <c r="J104" i="20"/>
  <c r="J105" i="20"/>
  <c r="J106" i="20"/>
  <c r="J107" i="20"/>
  <c r="J108" i="20"/>
  <c r="J109" i="20"/>
  <c r="J110" i="20"/>
  <c r="K4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</calcChain>
</file>

<file path=xl/sharedStrings.xml><?xml version="1.0" encoding="utf-8"?>
<sst xmlns="http://schemas.openxmlformats.org/spreadsheetml/2006/main" count="365" uniqueCount="131">
  <si>
    <t>Unicorn</t>
  </si>
  <si>
    <t>Founded Year</t>
  </si>
  <si>
    <t>Company Stage</t>
  </si>
  <si>
    <t>Series D</t>
  </si>
  <si>
    <t>Series C</t>
  </si>
  <si>
    <t>Series B</t>
  </si>
  <si>
    <t>Series F</t>
  </si>
  <si>
    <t>Series E</t>
  </si>
  <si>
    <t>Public</t>
  </si>
  <si>
    <t>Series G</t>
  </si>
  <si>
    <t>GmbH</t>
  </si>
  <si>
    <t>AG</t>
  </si>
  <si>
    <t>SE</t>
  </si>
  <si>
    <t>Gmbh</t>
  </si>
  <si>
    <t xml:space="preserve">Delaware Corp. </t>
  </si>
  <si>
    <t xml:space="preserve">SE </t>
  </si>
  <si>
    <t>Scalapay</t>
  </si>
  <si>
    <t>SRL Socio Unico</t>
  </si>
  <si>
    <t>SA</t>
  </si>
  <si>
    <t>SAS</t>
  </si>
  <si>
    <t xml:space="preserve">SAS </t>
  </si>
  <si>
    <t>DocPlanner</t>
  </si>
  <si>
    <t>Series B, $497M</t>
  </si>
  <si>
    <t>Satispay</t>
  </si>
  <si>
    <t>Series D, $308M</t>
  </si>
  <si>
    <t>SonarSource</t>
  </si>
  <si>
    <t>Climeworks</t>
  </si>
  <si>
    <t>beqom</t>
  </si>
  <si>
    <t>Scandit</t>
  </si>
  <si>
    <t>Nexthink</t>
  </si>
  <si>
    <t>Self-Custody</t>
  </si>
  <si>
    <t>Sportradar</t>
  </si>
  <si>
    <t>MindMaze</t>
  </si>
  <si>
    <t>Bending Spoons</t>
  </si>
  <si>
    <t>Series D, $155M</t>
  </si>
  <si>
    <t>SPA</t>
  </si>
  <si>
    <t>Poolside</t>
  </si>
  <si>
    <t>Inc.</t>
  </si>
  <si>
    <t>Pennylane</t>
  </si>
  <si>
    <t>Mistral AI</t>
  </si>
  <si>
    <t>Conventional Debt</t>
  </si>
  <si>
    <t>Verkor</t>
  </si>
  <si>
    <t>SWORD Health</t>
  </si>
  <si>
    <t>Portugal</t>
  </si>
  <si>
    <t>OutSystems</t>
  </si>
  <si>
    <t>SP ZOO</t>
  </si>
  <si>
    <t>Avito.ru</t>
  </si>
  <si>
    <t>Wildberries</t>
  </si>
  <si>
    <t>Legal Entity</t>
  </si>
  <si>
    <t>B.V.</t>
  </si>
  <si>
    <t>Bitfury</t>
  </si>
  <si>
    <t>Mollie</t>
  </si>
  <si>
    <t>Bird</t>
  </si>
  <si>
    <t>Mambu</t>
  </si>
  <si>
    <t>Picnic</t>
  </si>
  <si>
    <t>Hotmart</t>
  </si>
  <si>
    <t>Series A</t>
  </si>
  <si>
    <t>Bunq</t>
  </si>
  <si>
    <t>Backbase</t>
  </si>
  <si>
    <t>B.V./Inc.</t>
  </si>
  <si>
    <t>DataSnipper</t>
  </si>
  <si>
    <t>Rappi, Inc.</t>
  </si>
  <si>
    <t>S.A.S</t>
  </si>
  <si>
    <t>Habi</t>
  </si>
  <si>
    <t>NotCo</t>
  </si>
  <si>
    <t>PBC/SLU</t>
  </si>
  <si>
    <t>Betterfly</t>
  </si>
  <si>
    <t>SAPI de CV</t>
  </si>
  <si>
    <t>Kavak</t>
  </si>
  <si>
    <t>Bitso</t>
  </si>
  <si>
    <t>S. de RL de CV</t>
  </si>
  <si>
    <t>Clip</t>
  </si>
  <si>
    <t>SAPI de CV, SOFOM, ENR</t>
  </si>
  <si>
    <t>Konfio</t>
  </si>
  <si>
    <t>S.A. de C.V.</t>
  </si>
  <si>
    <t>Inc./S. de R.L. de C.V.</t>
  </si>
  <si>
    <t>Merama</t>
  </si>
  <si>
    <t>Tuhabi</t>
  </si>
  <si>
    <t xml:space="preserve">Inc. </t>
  </si>
  <si>
    <t>Nowports</t>
  </si>
  <si>
    <t>Stori</t>
  </si>
  <si>
    <t>One Football</t>
  </si>
  <si>
    <t>Taxfix</t>
  </si>
  <si>
    <t>Choco</t>
  </si>
  <si>
    <t>Grover</t>
  </si>
  <si>
    <t>Flink</t>
  </si>
  <si>
    <t>SellerX</t>
  </si>
  <si>
    <t>Razor Group</t>
  </si>
  <si>
    <t>TIER</t>
  </si>
  <si>
    <t>Enpal</t>
  </si>
  <si>
    <t>Agile Robots</t>
  </si>
  <si>
    <t>Berlin Brands Group</t>
  </si>
  <si>
    <t>Chrono24</t>
  </si>
  <si>
    <t>Contentful</t>
  </si>
  <si>
    <t>Solarisbank</t>
  </si>
  <si>
    <t>Forto</t>
  </si>
  <si>
    <t>Scalable Capital</t>
  </si>
  <si>
    <t>Trade Republic</t>
  </si>
  <si>
    <t>Gorillas</t>
  </si>
  <si>
    <t>Personio</t>
  </si>
  <si>
    <t>sennder</t>
  </si>
  <si>
    <t>Lilium</t>
  </si>
  <si>
    <t>Wefox</t>
  </si>
  <si>
    <t>Deposit Solutions</t>
  </si>
  <si>
    <t>FlixBus</t>
  </si>
  <si>
    <t>GetYourGuide</t>
  </si>
  <si>
    <t>N26</t>
  </si>
  <si>
    <t>Omio</t>
  </si>
  <si>
    <t>Celonis</t>
  </si>
  <si>
    <t>Germany</t>
  </si>
  <si>
    <t>France</t>
  </si>
  <si>
    <t>Italy</t>
  </si>
  <si>
    <t>Poland</t>
  </si>
  <si>
    <t>Russia</t>
  </si>
  <si>
    <t>Switzerland</t>
  </si>
  <si>
    <t>Netherlands</t>
  </si>
  <si>
    <t>Colombia</t>
  </si>
  <si>
    <t>Chile</t>
  </si>
  <si>
    <t>Mexico</t>
  </si>
  <si>
    <t>Founded</t>
  </si>
  <si>
    <t>Unicorn Event</t>
  </si>
  <si>
    <t xml:space="preserve">Founded </t>
  </si>
  <si>
    <t xml:space="preserve"> S.A. DE C.V. </t>
  </si>
  <si>
    <t xml:space="preserve">S. de RL de CV </t>
  </si>
  <si>
    <t>Peru</t>
  </si>
  <si>
    <t>Clara</t>
  </si>
  <si>
    <t>LLC (Общество с ограниченной ответственностью – ООО)</t>
  </si>
  <si>
    <t>Average founding to Unicorn</t>
  </si>
  <si>
    <t>Founding to Unicorn</t>
  </si>
  <si>
    <t xml:space="preserve">Average 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</si>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</sst>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93348"/>
        <bgColor rgb="FF29334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1" applyFont="1" applyFill="1"/>
    <xf numFmtId="0" fontId="6" fillId="0" borderId="0" xfId="1" applyFont="1"/>
    <xf numFmtId="0" fontId="6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1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cxn.com/d/companies/omio.com" TargetMode="External"/><Relationship Id="rId21" Type="http://schemas.openxmlformats.org/officeDocument/2006/relationships/hyperlink" Target="https://tracxn.com/d/companies/wefox.com" TargetMode="External"/><Relationship Id="rId42" Type="http://schemas.openxmlformats.org/officeDocument/2006/relationships/hyperlink" Target="https://tracxn.com/d/companies/nexthink/__LgHD8PYdOtSvLAxfZjfIRWBz8aqIvUOE0uJzt-KL6CU" TargetMode="External"/><Relationship Id="rId47" Type="http://schemas.openxmlformats.org/officeDocument/2006/relationships/hyperlink" Target="https://tracxn.com/d/companies/backbase/__BQcnt54o3Ket2zJRZ6vPJ-WCNUA4WhziuWlH2w0e6tE/funding-and-investors" TargetMode="External"/><Relationship Id="rId63" Type="http://schemas.openxmlformats.org/officeDocument/2006/relationships/hyperlink" Target="https://tracxn.com/d/companies/clara/__US6PTnk1o8-ijQmiJnJhKxOf-fsTzShUu3uZ13Cl1S8" TargetMode="External"/><Relationship Id="rId68" Type="http://schemas.openxmlformats.org/officeDocument/2006/relationships/hyperlink" Target="https://www.avito.ru/" TargetMode="External"/><Relationship Id="rId84" Type="http://schemas.openxmlformats.org/officeDocument/2006/relationships/hyperlink" Target="https://sorare.com/" TargetMode="External"/><Relationship Id="rId89" Type="http://schemas.openxmlformats.org/officeDocument/2006/relationships/hyperlink" Target="https://www.lydia-app.com/fondamentaux/mentions-legales/" TargetMode="External"/><Relationship Id="rId16" Type="http://schemas.openxmlformats.org/officeDocument/2006/relationships/hyperlink" Target="https://tracxn.com/d/companies/traderepublic.com" TargetMode="External"/><Relationship Id="rId107" Type="http://schemas.openxmlformats.org/officeDocument/2006/relationships/hyperlink" Target="https://www.scandit.com/privacy/" TargetMode="External"/><Relationship Id="rId11" Type="http://schemas.openxmlformats.org/officeDocument/2006/relationships/hyperlink" Target="https://tracxn.com/d/companies/chrono24.com" TargetMode="External"/><Relationship Id="rId32" Type="http://schemas.openxmlformats.org/officeDocument/2006/relationships/hyperlink" Target="https://assets-global.website-files.com/614b9948e0cc06785c60efe7/6424226393a93ddee7e491f3_Organisation%20Management%20and%20Control%20Model%20Scalapay_General%20Section_EN.pdf" TargetMode="External"/><Relationship Id="rId37" Type="http://schemas.openxmlformats.org/officeDocument/2006/relationships/hyperlink" Target="https://tracxn.com/d/companies/sword-health/__F4yuD7-ft0WXUZdno8LgfOA2_3sLlAR-pzpbtFeuskU" TargetMode="External"/><Relationship Id="rId53" Type="http://schemas.openxmlformats.org/officeDocument/2006/relationships/hyperlink" Target="https://tracxn.com/d/companies/mollie/__0qs4RDRb-IIgClr0blXe__l3XgA9xkUHMmg1sTN0Qds" TargetMode="External"/><Relationship Id="rId58" Type="http://schemas.openxmlformats.org/officeDocument/2006/relationships/hyperlink" Target="https://tracxn.com/d/companies/notco/__XYPaSvehfrMB_zB2RoRYmidolPI1yOFAjhS0xYpc24g" TargetMode="External"/><Relationship Id="rId74" Type="http://schemas.openxmlformats.org/officeDocument/2006/relationships/hyperlink" Target="https://www.deezer.com/legal/cgu" TargetMode="External"/><Relationship Id="rId79" Type="http://schemas.openxmlformats.org/officeDocument/2006/relationships/hyperlink" Target="https://www.shift-technology.com/privacy-notice" TargetMode="External"/><Relationship Id="rId102" Type="http://schemas.openxmlformats.org/officeDocument/2006/relationships/hyperlink" Target="https://swordhealth.com/" TargetMode="External"/><Relationship Id="rId5" Type="http://schemas.openxmlformats.org/officeDocument/2006/relationships/hyperlink" Target="https://tracxn.com/d/companies/sellerx.com" TargetMode="External"/><Relationship Id="rId90" Type="http://schemas.openxmlformats.org/officeDocument/2006/relationships/hyperlink" Target="https://www.ankorstore.com/docs/legal/en/20211209_TOS_Retailer_EN.pdf" TargetMode="External"/><Relationship Id="rId95" Type="http://schemas.openxmlformats.org/officeDocument/2006/relationships/hyperlink" Target="https://www.gopigment.com/legal-notices" TargetMode="External"/><Relationship Id="rId22" Type="http://schemas.openxmlformats.org/officeDocument/2006/relationships/hyperlink" Target="https://tracxn.com/d/companies/deposit-solutions.com" TargetMode="External"/><Relationship Id="rId27" Type="http://schemas.openxmlformats.org/officeDocument/2006/relationships/hyperlink" Target="https://tracxn.com/d/companies/celonis.com" TargetMode="External"/><Relationship Id="rId43" Type="http://schemas.openxmlformats.org/officeDocument/2006/relationships/hyperlink" Target="https://tracxn.com/d/companies/self-custody/__YBQJebp5wqYUuApPOE6I2bXxEMQA7NuY1xLkoWckMWw" TargetMode="External"/><Relationship Id="rId48" Type="http://schemas.openxmlformats.org/officeDocument/2006/relationships/hyperlink" Target="https://tracxn.com/d/companies/bunq/__nrfYpghRcQ0Euh7t98-HloYgHwxeaAqZfGg54-vFEYo" TargetMode="External"/><Relationship Id="rId64" Type="http://schemas.openxmlformats.org/officeDocument/2006/relationships/hyperlink" Target="https://tracxn.com/d/companies/konfo/__zZ8rO9i5MWgDxOahILuLcxVUgImhclklhUhrMACuijs" TargetMode="External"/><Relationship Id="rId69" Type="http://schemas.openxmlformats.org/officeDocument/2006/relationships/hyperlink" Target="https://www.wildberries.ru/" TargetMode="External"/><Relationship Id="rId80" Type="http://schemas.openxmlformats.org/officeDocument/2006/relationships/hyperlink" Target="https://contentsquare.com/" TargetMode="External"/><Relationship Id="rId85" Type="http://schemas.openxmlformats.org/officeDocument/2006/relationships/hyperlink" Target="https://www.vestiairecollective.com/legal-information.shtml" TargetMode="External"/><Relationship Id="rId12" Type="http://schemas.openxmlformats.org/officeDocument/2006/relationships/hyperlink" Target="https://tracxn.com/d/companies/contentful.com" TargetMode="External"/><Relationship Id="rId17" Type="http://schemas.openxmlformats.org/officeDocument/2006/relationships/hyperlink" Target="https://tracxn.com/d/companies/gorillas.io" TargetMode="External"/><Relationship Id="rId33" Type="http://schemas.openxmlformats.org/officeDocument/2006/relationships/hyperlink" Target="https://tracxn.com/d/companies/bending-spoons/__u_-2OEKqdbC6l8peQ0vNzLMGJt9Tzb0YwfARSK2L4Dw" TargetMode="External"/><Relationship Id="rId38" Type="http://schemas.openxmlformats.org/officeDocument/2006/relationships/hyperlink" Target="https://tracxn.com/d/companies/sonarsource/__DmgH3nl8EKrpA2BCYZyvAOIdpT6RSdbt03FLTBOIMSE" TargetMode="External"/><Relationship Id="rId59" Type="http://schemas.openxmlformats.org/officeDocument/2006/relationships/hyperlink" Target="https://tracxn.com/d/companies/stori/__cZkIcmDxomAT0oMXAFJ5yz8QoVCBOO60Dkqlf1-mbS8" TargetMode="External"/><Relationship Id="rId103" Type="http://schemas.openxmlformats.org/officeDocument/2006/relationships/hyperlink" Target="https://climeworks.com/website-privacy-policy" TargetMode="External"/><Relationship Id="rId108" Type="http://schemas.openxmlformats.org/officeDocument/2006/relationships/hyperlink" Target="https://nexthink.com/privacy-policy" TargetMode="External"/><Relationship Id="rId54" Type="http://schemas.openxmlformats.org/officeDocument/2006/relationships/hyperlink" Target="https://tracxn.com/d/companies/bitfury/__1v4xjqV6u0XOnybqZUr-omTh6hDVIRrHNAaXnB0oRW4" TargetMode="External"/><Relationship Id="rId70" Type="http://schemas.openxmlformats.org/officeDocument/2006/relationships/hyperlink" Target="https://blog.blablacar.fr/about-us/terms-and-conditions" TargetMode="External"/><Relationship Id="rId75" Type="http://schemas.openxmlformats.org/officeDocument/2006/relationships/hyperlink" Target="https://www.voodoo.io/legal" TargetMode="External"/><Relationship Id="rId91" Type="http://schemas.openxmlformats.org/officeDocument/2006/relationships/hyperlink" Target="https://qonto.com/documents/QONTO-LEGAL-NOTICE-EN.pdf" TargetMode="External"/><Relationship Id="rId96" Type="http://schemas.openxmlformats.org/officeDocument/2006/relationships/hyperlink" Target="https://www.pennylane.com/fr/legal/mentions-legales" TargetMode="External"/><Relationship Id="rId1" Type="http://schemas.openxmlformats.org/officeDocument/2006/relationships/hyperlink" Target="https://tracxn.com/d/companies/onefootball.com" TargetMode="External"/><Relationship Id="rId6" Type="http://schemas.openxmlformats.org/officeDocument/2006/relationships/hyperlink" Target="https://tracxn.com/d/companies/razor-group.com" TargetMode="External"/><Relationship Id="rId15" Type="http://schemas.openxmlformats.org/officeDocument/2006/relationships/hyperlink" Target="https://tracxn.com/d/companies/de.scalable.capital" TargetMode="External"/><Relationship Id="rId23" Type="http://schemas.openxmlformats.org/officeDocument/2006/relationships/hyperlink" Target="https://tracxn.com/d/companies/flixbus.com" TargetMode="External"/><Relationship Id="rId28" Type="http://schemas.openxmlformats.org/officeDocument/2006/relationships/hyperlink" Target="https://tracxn.com/d/companies/grover.com" TargetMode="External"/><Relationship Id="rId36" Type="http://schemas.openxmlformats.org/officeDocument/2006/relationships/hyperlink" Target="https://tracxn.com/d/companies/outsystems/__LYGq-CcQN1PjfTVg4gDFwPkznNT42eSjD40F4r16XR8" TargetMode="External"/><Relationship Id="rId49" Type="http://schemas.openxmlformats.org/officeDocument/2006/relationships/hyperlink" Target="https://tracxn.com/d/companies/hotmart/__fKi0KNzuWTusR8CdMTnnJrljb_JXhyU1Nl12uczpL2w" TargetMode="External"/><Relationship Id="rId57" Type="http://schemas.openxmlformats.org/officeDocument/2006/relationships/hyperlink" Target="https://tracxn.com/d/companies/betterfly/__LYgBvm4mmDFi5KVbmoUe-krZm_43U9mcoo0wJ3Dnz5U" TargetMode="External"/><Relationship Id="rId106" Type="http://schemas.openxmlformats.org/officeDocument/2006/relationships/hyperlink" Target="https://www.beqom.com/privacy-policy" TargetMode="External"/><Relationship Id="rId10" Type="http://schemas.openxmlformats.org/officeDocument/2006/relationships/hyperlink" Target="https://tracxn.com/d/companies/berlin-brands-group.com" TargetMode="External"/><Relationship Id="rId31" Type="http://schemas.openxmlformats.org/officeDocument/2006/relationships/hyperlink" Target="https://tracxn.com/d/companies/verkor/__65WMD08xN57PgLIKPfuTJ0ZAoAhVl4OjRTCXV88LoJs" TargetMode="External"/><Relationship Id="rId44" Type="http://schemas.openxmlformats.org/officeDocument/2006/relationships/hyperlink" Target="https://tracxn.com/d/companies/sportradar/__EsXLRrbkodKvC5Wea3KF3_mJxXPzDyqiWKyfrJb8LQU" TargetMode="External"/><Relationship Id="rId52" Type="http://schemas.openxmlformats.org/officeDocument/2006/relationships/hyperlink" Target="https://tracxn.com/d/companies/bird/__mNbFne8y2ANFbzPrNJacJIOcZf6ftA6WEIpjvwzWB1I" TargetMode="External"/><Relationship Id="rId60" Type="http://schemas.openxmlformats.org/officeDocument/2006/relationships/hyperlink" Target="https://tracxn.com/d/companies/nowports/__Xv4fo5n1hyJ-rsuAnA9ltPx8StD7omHP5WYnokraytU" TargetMode="External"/><Relationship Id="rId65" Type="http://schemas.openxmlformats.org/officeDocument/2006/relationships/hyperlink" Target="https://tracxn.com/d/companies/clip/__Uxg5yknGkxjSuIY6vJZQl9tRwtA6sTZmuJZzPzsDe20" TargetMode="External"/><Relationship Id="rId73" Type="http://schemas.openxmlformats.org/officeDocument/2006/relationships/hyperlink" Target="https://assets.meero.com/legal-page/en/legal-notice.pdf" TargetMode="External"/><Relationship Id="rId78" Type="http://schemas.openxmlformats.org/officeDocument/2006/relationships/hyperlink" Target="https://alan.com/" TargetMode="External"/><Relationship Id="rId81" Type="http://schemas.openxmlformats.org/officeDocument/2006/relationships/hyperlink" Target="https://www.ledger.com/" TargetMode="External"/><Relationship Id="rId86" Type="http://schemas.openxmlformats.org/officeDocument/2006/relationships/hyperlink" Target="https://www.swile.co/en/legal/company-details" TargetMode="External"/><Relationship Id="rId94" Type="http://schemas.openxmlformats.org/officeDocument/2006/relationships/hyperlink" Target="https://ecovadis.com/trust-center/legal/" TargetMode="External"/><Relationship Id="rId99" Type="http://schemas.openxmlformats.org/officeDocument/2006/relationships/hyperlink" Target="https://bendingspoons.com/" TargetMode="External"/><Relationship Id="rId101" Type="http://schemas.openxmlformats.org/officeDocument/2006/relationships/hyperlink" Target="https://www.outsystems.com/legal/terms-of-use/" TargetMode="External"/><Relationship Id="rId4" Type="http://schemas.openxmlformats.org/officeDocument/2006/relationships/hyperlink" Target="https://tracxn.com/d/companies/goflink.com" TargetMode="External"/><Relationship Id="rId9" Type="http://schemas.openxmlformats.org/officeDocument/2006/relationships/hyperlink" Target="https://tracxn.com/d/companies/agile-robots.com" TargetMode="External"/><Relationship Id="rId13" Type="http://schemas.openxmlformats.org/officeDocument/2006/relationships/hyperlink" Target="https://tracxn.com/d/companies/solarisbank.com" TargetMode="External"/><Relationship Id="rId18" Type="http://schemas.openxmlformats.org/officeDocument/2006/relationships/hyperlink" Target="https://tracxn.com/d/companies/personio.com" TargetMode="External"/><Relationship Id="rId39" Type="http://schemas.openxmlformats.org/officeDocument/2006/relationships/hyperlink" Target="https://tracxn.com/d/companies/beqom/__h_f1FBdB9okwd0_tdkHIBGZ3UCyzoIbEKBByEcmguy8" TargetMode="External"/><Relationship Id="rId109" Type="http://schemas.openxmlformats.org/officeDocument/2006/relationships/hyperlink" Target="https://www.selfcustody.net/terms/terms-and-conditions/" TargetMode="External"/><Relationship Id="rId34" Type="http://schemas.openxmlformats.org/officeDocument/2006/relationships/hyperlink" Target="https://tracxn.com/d/companies/satispay/__5ufMozFgFqN7M6dQaQ5_DmnfK5gmJiDMQJJY4dI72bQ" TargetMode="External"/><Relationship Id="rId50" Type="http://schemas.openxmlformats.org/officeDocument/2006/relationships/hyperlink" Target="https://tracxn.com/d/companies/picnic/__NJ9DwJwslSSWTauMRnwe9Wj3Hpf6Y52WBLPqYXOr6Kc" TargetMode="External"/><Relationship Id="rId55" Type="http://schemas.openxmlformats.org/officeDocument/2006/relationships/hyperlink" Target="https://habi.co/" TargetMode="External"/><Relationship Id="rId76" Type="http://schemas.openxmlformats.org/officeDocument/2006/relationships/hyperlink" Target="https://downloads.dataiku.com/publicdocs/Dataiku_License_Terms.pdf" TargetMode="External"/><Relationship Id="rId97" Type="http://schemas.openxmlformats.org/officeDocument/2006/relationships/hyperlink" Target="https://verkor.com/en/legal-notice-and-gdpr/" TargetMode="External"/><Relationship Id="rId104" Type="http://schemas.openxmlformats.org/officeDocument/2006/relationships/hyperlink" Target="https://sportradar.com/privacy-notice/" TargetMode="External"/><Relationship Id="rId7" Type="http://schemas.openxmlformats.org/officeDocument/2006/relationships/hyperlink" Target="https://tracxn.com/d/companies/tier.app" TargetMode="External"/><Relationship Id="rId71" Type="http://schemas.openxmlformats.org/officeDocument/2006/relationships/hyperlink" Target="https://media.doctolib.com/image/upload/v1661263390/legal/B2C-CU-VDef-July-22-FR.pdf" TargetMode="External"/><Relationship Id="rId92" Type="http://schemas.openxmlformats.org/officeDocument/2006/relationships/hyperlink" Target="https://www.exotec.com/legal-notice/" TargetMode="External"/><Relationship Id="rId2" Type="http://schemas.openxmlformats.org/officeDocument/2006/relationships/hyperlink" Target="https://tracxn.com/d/companies/taxfix.de" TargetMode="External"/><Relationship Id="rId29" Type="http://schemas.openxmlformats.org/officeDocument/2006/relationships/hyperlink" Target="https://tracxn.com/d/companies/poolside/___TyiIVKigoCIY2vK3kAkA4q8hMkX0NjBmHM8bBAqQgo" TargetMode="External"/><Relationship Id="rId24" Type="http://schemas.openxmlformats.org/officeDocument/2006/relationships/hyperlink" Target="https://tracxn.com/d/companies/getyourguide.com" TargetMode="External"/><Relationship Id="rId40" Type="http://schemas.openxmlformats.org/officeDocument/2006/relationships/hyperlink" Target="https://tracxn.com/d/companies/climeworks/__U0QAM7Cwl2rgm8khUjYFVsH4tRzLUGmGb8V-FNRTfbc" TargetMode="External"/><Relationship Id="rId45" Type="http://schemas.openxmlformats.org/officeDocument/2006/relationships/hyperlink" Target="https://tracxn.com/d/companies/mindmaze/__zo37tDuve20-IpngGV9IhoRQ2qm-75ystOVf2Wt8Pvw" TargetMode="External"/><Relationship Id="rId66" Type="http://schemas.openxmlformats.org/officeDocument/2006/relationships/hyperlink" Target="https://tracxn.com/d/companies/bitso/__aIQ0NnC19vnm3qiGZW9IbZpl22vnvSCl5TLHtH43p-c" TargetMode="External"/><Relationship Id="rId87" Type="http://schemas.openxmlformats.org/officeDocument/2006/relationships/hyperlink" Target="https://dental-monitoring.com/home-US/" TargetMode="External"/><Relationship Id="rId110" Type="http://schemas.openxmlformats.org/officeDocument/2006/relationships/hyperlink" Target="https://mindmaze.com/privacy-policy-eu/" TargetMode="External"/><Relationship Id="rId61" Type="http://schemas.openxmlformats.org/officeDocument/2006/relationships/hyperlink" Target="https://tracxn.com/d/companies/tuhabi/__Vqdl923U53LhMJZN4iHs42n0RH7ANXu9oqQW66PzREs" TargetMode="External"/><Relationship Id="rId82" Type="http://schemas.openxmlformats.org/officeDocument/2006/relationships/hyperlink" Target="https://aircall.io/terms-of-use/sas/" TargetMode="External"/><Relationship Id="rId19" Type="http://schemas.openxmlformats.org/officeDocument/2006/relationships/hyperlink" Target="https://tracxn.com/d/companies/sennder.com" TargetMode="External"/><Relationship Id="rId14" Type="http://schemas.openxmlformats.org/officeDocument/2006/relationships/hyperlink" Target="https://tracxn.com/d/companies/forto.com" TargetMode="External"/><Relationship Id="rId30" Type="http://schemas.openxmlformats.org/officeDocument/2006/relationships/hyperlink" Target="https://tracxn.com/d/companies/pennylane/__FvDZo1FWVjBa_xIqEHufH6yNK5ur0mXDpsHKtGtl_Fk" TargetMode="External"/><Relationship Id="rId35" Type="http://schemas.openxmlformats.org/officeDocument/2006/relationships/hyperlink" Target="https://tracxn.com/d/companies/docplanner/__KCgaS_DKPvV6f0BwaWANO3K9sQcOAkKjrEj8rMmxGfs" TargetMode="External"/><Relationship Id="rId56" Type="http://schemas.openxmlformats.org/officeDocument/2006/relationships/hyperlink" Target="https://tracxn.com/d/companies/rappi/__Iz0ezjdPOOFQwoVD_f2glxo-N4Ab8ohb8MstsGF1Vo0" TargetMode="External"/><Relationship Id="rId77" Type="http://schemas.openxmlformats.org/officeDocument/2006/relationships/hyperlink" Target="https://www.mirakl.com/legal-mentions" TargetMode="External"/><Relationship Id="rId100" Type="http://schemas.openxmlformats.org/officeDocument/2006/relationships/hyperlink" Target="https://tracxn.com/d/companies/docplanner/__KCgaS_DKPvV6f0BwaWANO3K9sQcOAkKjrEj8rMmxGfs" TargetMode="External"/><Relationship Id="rId105" Type="http://schemas.openxmlformats.org/officeDocument/2006/relationships/hyperlink" Target="https://www.sonarsource.com/company/privacy/" TargetMode="External"/><Relationship Id="rId8" Type="http://schemas.openxmlformats.org/officeDocument/2006/relationships/hyperlink" Target="https://tracxn.com/d/companies/enpal.de" TargetMode="External"/><Relationship Id="rId51" Type="http://schemas.openxmlformats.org/officeDocument/2006/relationships/hyperlink" Target="https://tracxn.com/d/companies/mambu/__gfTTTthmijJPbJiziGYrtWUsjYSLxHrLw9wgr2U47U8" TargetMode="External"/><Relationship Id="rId72" Type="http://schemas.openxmlformats.org/officeDocument/2006/relationships/hyperlink" Target="https://www.ynsect.com/legal-information/" TargetMode="External"/><Relationship Id="rId93" Type="http://schemas.openxmlformats.org/officeDocument/2006/relationships/hyperlink" Target="https://helpcenter.spendesk.com/en/articles/4168878-our-legal-notice" TargetMode="External"/><Relationship Id="rId98" Type="http://schemas.openxmlformats.org/officeDocument/2006/relationships/hyperlink" Target="https://www.satispay.com/en-it/" TargetMode="External"/><Relationship Id="rId3" Type="http://schemas.openxmlformats.org/officeDocument/2006/relationships/hyperlink" Target="https://tracxn.com/d/companies/choco.com" TargetMode="External"/><Relationship Id="rId25" Type="http://schemas.openxmlformats.org/officeDocument/2006/relationships/hyperlink" Target="https://tracxn.com/d/companies/n26.com" TargetMode="External"/><Relationship Id="rId46" Type="http://schemas.openxmlformats.org/officeDocument/2006/relationships/hyperlink" Target="https://tracxn.com/d/companies/datasnipper/__PH4pVtnEVUCPaYDXw1l4-H20QnxLJvtCTrg7DXOyQ70" TargetMode="External"/><Relationship Id="rId67" Type="http://schemas.openxmlformats.org/officeDocument/2006/relationships/hyperlink" Target="https://tracxn.com/d/companies/kavak/__DG03pfbz7QUDLjhBKJxN0amYSTl4lH_iLWz0GtNOkOk" TargetMode="External"/><Relationship Id="rId20" Type="http://schemas.openxmlformats.org/officeDocument/2006/relationships/hyperlink" Target="https://tracxn.com/d/companies/lilium.com" TargetMode="External"/><Relationship Id="rId41" Type="http://schemas.openxmlformats.org/officeDocument/2006/relationships/hyperlink" Target="https://tracxn.com/d/companies/scandit/__yXMjlFmCS5vkAzitaQLiKzs8ys2cklDrsKwMaxoOGLc" TargetMode="External"/><Relationship Id="rId62" Type="http://schemas.openxmlformats.org/officeDocument/2006/relationships/hyperlink" Target="https://tracxn.com/d/companies/merama/__iI0UWp8HE8BwyxJP7kPeSb4p7V14P-MJ5iI2OwP7UAw" TargetMode="External"/><Relationship Id="rId83" Type="http://schemas.openxmlformats.org/officeDocument/2006/relationships/hyperlink" Target="https://cdn.manomano.com/legal/legal-notice/fr.pdf" TargetMode="External"/><Relationship Id="rId88" Type="http://schemas.openxmlformats.org/officeDocument/2006/relationships/hyperlink" Target="https://owkin.com/terms-of-use" TargetMode="External"/><Relationship Id="rId111" Type="http://schemas.openxmlformats.org/officeDocument/2006/relationships/hyperlink" Target="https://mistral.ai/ter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7B4FF-B532-3343-BC4D-A3185C041DB2}">
  <dimension ref="A2:K111"/>
  <sheetViews>
    <sheetView tabSelected="1" topLeftCell="A61" zoomScale="130" zoomScaleNormal="130" workbookViewId="0">
      <selection activeCell="A10" sqref="A10:XFD10"/>
    </sheetView>
  </sheetViews>
  <sheetFormatPr defaultColWidth="11" defaultRowHeight="15.75" x14ac:dyDescent="0.25"/>
  <cols>
    <col min="1" max="1" width="7.5" customWidth="1"/>
    <col min="2" max="2" width="2.875" customWidth="1"/>
    <col min="3" max="3" width="12.625" customWidth="1"/>
    <col min="4" max="4" width="7.125" customWidth="1"/>
    <col min="5" max="5" width="9.625" style="5" customWidth="1"/>
    <col min="6" max="6" width="7.5" customWidth="1"/>
    <col min="7" max="7" width="9" customWidth="1"/>
  </cols>
  <sheetData>
    <row r="2" spans="1:11" x14ac:dyDescent="0.25">
      <c r="A2" s="2"/>
      <c r="B2" s="2"/>
    </row>
    <row r="3" spans="1:11" ht="47.25" x14ac:dyDescent="0.25">
      <c r="A3" s="2"/>
      <c r="B3" s="2"/>
      <c r="C3" s="22" t="s">
        <v>0</v>
      </c>
      <c r="D3" s="23" t="s">
        <v>119</v>
      </c>
      <c r="E3" s="23" t="s">
        <v>120</v>
      </c>
      <c r="F3" s="22" t="s">
        <v>2</v>
      </c>
      <c r="G3" s="22" t="s">
        <v>48</v>
      </c>
      <c r="J3" t="s">
        <v>128</v>
      </c>
      <c r="K3" s="4" t="s">
        <v>127</v>
      </c>
    </row>
    <row r="4" spans="1:11" x14ac:dyDescent="0.25">
      <c r="A4" s="8" t="s">
        <v>109</v>
      </c>
      <c r="B4" s="16">
        <v>1</v>
      </c>
      <c r="C4" s="12" t="s">
        <v>92</v>
      </c>
      <c r="D4" s="6">
        <v>2003</v>
      </c>
      <c r="E4" s="6">
        <v>2021</v>
      </c>
      <c r="F4" s="7" t="s">
        <v>4</v>
      </c>
      <c r="G4" s="7" t="s">
        <v>10</v>
      </c>
      <c r="J4" t="s">
        <v>128</v>
      </c>
      <c r="K4">
        <f>AVERAGE(J4:J31)</f>
        <v>2.25</v>
      </c>
    </row>
    <row r="5" spans="1:11" x14ac:dyDescent="0.25">
      <c r="A5" s="8"/>
      <c r="B5" s="16">
        <v>2</v>
      </c>
      <c r="C5" s="12" t="s">
        <v>91</v>
      </c>
      <c r="D5" s="6">
        <v>2005</v>
      </c>
      <c r="E5" s="6">
        <v>2021</v>
      </c>
      <c r="F5" s="7" t="s">
        <v>3</v>
      </c>
      <c r="G5" s="7" t="s">
        <v>10</v>
      </c>
      <c r="J5" t="s">
        <v>128</v>
      </c>
    </row>
    <row r="6" spans="1:11" x14ac:dyDescent="0.25">
      <c r="A6" s="8"/>
      <c r="B6" s="16">
        <v>3</v>
      </c>
      <c r="C6" s="12" t="s">
        <v>81</v>
      </c>
      <c r="D6" s="6">
        <v>2008</v>
      </c>
      <c r="E6" s="6">
        <v>2022</v>
      </c>
      <c r="F6" s="7" t="s">
        <v>3</v>
      </c>
      <c r="G6" s="7" t="s">
        <v>10</v>
      </c>
      <c r="J6" t="s">
        <v>128</v>
      </c>
    </row>
    <row r="7" spans="1:11" x14ac:dyDescent="0.25">
      <c r="A7" s="8"/>
      <c r="B7" s="16">
        <v>4</v>
      </c>
      <c r="C7" s="12" t="s">
        <v>105</v>
      </c>
      <c r="D7" s="6">
        <v>2009</v>
      </c>
      <c r="E7" s="6">
        <v>2019</v>
      </c>
      <c r="F7" s="7" t="s">
        <v>7</v>
      </c>
      <c r="G7" s="7" t="s">
        <v>13</v>
      </c>
      <c r="J7" t="s">
        <v>128</v>
      </c>
    </row>
    <row r="8" spans="1:11" x14ac:dyDescent="0.25">
      <c r="A8" s="7"/>
      <c r="B8" s="16">
        <v>5</v>
      </c>
      <c r="C8" s="12" t="s">
        <v>108</v>
      </c>
      <c r="D8" s="6">
        <v>2011</v>
      </c>
      <c r="E8" s="6">
        <v>2018</v>
      </c>
      <c r="F8" s="7" t="s">
        <v>3</v>
      </c>
      <c r="G8" s="7" t="s">
        <v>12</v>
      </c>
      <c r="J8" t="s">
        <v>128</v>
      </c>
    </row>
    <row r="9" spans="1:11" x14ac:dyDescent="0.25">
      <c r="A9" s="7"/>
      <c r="B9" s="16">
        <v>6</v>
      </c>
      <c r="C9" s="12" t="s">
        <v>103</v>
      </c>
      <c r="D9" s="6">
        <v>2011</v>
      </c>
      <c r="E9" s="6">
        <v>2019</v>
      </c>
      <c r="F9" s="7" t="s">
        <v>3</v>
      </c>
      <c r="G9" s="7" t="s">
        <v>10</v>
      </c>
      <c r="J9" t="s">
        <v>128</v>
      </c>
    </row>
    <row r="10" spans="1:11" x14ac:dyDescent="0.25">
      <c r="A10" s="7"/>
      <c r="B10" s="16">
        <v>7</v>
      </c>
      <c r="C10" s="12" t="s">
        <v>107</v>
      </c>
      <c r="D10" s="6">
        <v>2013</v>
      </c>
      <c r="E10" s="6">
        <v>2018</v>
      </c>
      <c r="F10" s="7" t="s">
        <v>7</v>
      </c>
      <c r="G10" s="7" t="s">
        <v>14</v>
      </c>
      <c r="J10" t="s">
        <v>128</v>
      </c>
    </row>
    <row r="11" spans="1:11" x14ac:dyDescent="0.25">
      <c r="A11" s="7"/>
      <c r="B11" s="16">
        <v>8</v>
      </c>
      <c r="C11" s="12" t="s">
        <v>106</v>
      </c>
      <c r="D11" s="6">
        <v>2013</v>
      </c>
      <c r="E11" s="6">
        <v>2019</v>
      </c>
      <c r="F11" s="7" t="s">
        <v>7</v>
      </c>
      <c r="G11" s="7" t="s">
        <v>11</v>
      </c>
      <c r="J11" t="s">
        <v>128</v>
      </c>
    </row>
    <row r="12" spans="1:11" x14ac:dyDescent="0.25">
      <c r="A12" s="7"/>
      <c r="B12" s="16">
        <v>9</v>
      </c>
      <c r="C12" s="12" t="s">
        <v>104</v>
      </c>
      <c r="D12" s="6">
        <v>2013</v>
      </c>
      <c r="E12" s="6">
        <v>2019</v>
      </c>
      <c r="F12" s="7" t="s">
        <v>9</v>
      </c>
      <c r="G12" s="7" t="s">
        <v>12</v>
      </c>
      <c r="J12" t="s">
        <v>128</v>
      </c>
    </row>
    <row r="13" spans="1:11" x14ac:dyDescent="0.25">
      <c r="A13" s="7"/>
      <c r="B13" s="16">
        <v>10</v>
      </c>
      <c r="C13" s="12" t="s">
        <v>93</v>
      </c>
      <c r="D13" s="6">
        <v>2013</v>
      </c>
      <c r="E13" s="6">
        <v>2021</v>
      </c>
      <c r="F13" s="7" t="s">
        <v>6</v>
      </c>
      <c r="G13" s="7" t="s">
        <v>10</v>
      </c>
      <c r="J13" t="s">
        <v>128</v>
      </c>
    </row>
    <row r="14" spans="1:11" x14ac:dyDescent="0.25">
      <c r="A14" s="7"/>
      <c r="B14" s="16">
        <v>11</v>
      </c>
      <c r="C14" s="12" t="s">
        <v>96</v>
      </c>
      <c r="D14" s="6">
        <v>2014</v>
      </c>
      <c r="E14" s="6">
        <v>2021</v>
      </c>
      <c r="F14" s="7" t="s">
        <v>7</v>
      </c>
      <c r="G14" s="7" t="s">
        <v>10</v>
      </c>
      <c r="J14" t="s">
        <v>128</v>
      </c>
    </row>
    <row r="15" spans="1:11" x14ac:dyDescent="0.25">
      <c r="A15" s="7"/>
      <c r="B15" s="16">
        <v>12</v>
      </c>
      <c r="C15" s="12" t="s">
        <v>97</v>
      </c>
      <c r="D15" s="6">
        <v>2015</v>
      </c>
      <c r="E15" s="6">
        <v>2021</v>
      </c>
      <c r="F15" s="7" t="s">
        <v>4</v>
      </c>
      <c r="G15" s="7" t="s">
        <v>10</v>
      </c>
      <c r="J15" t="s">
        <v>128</v>
      </c>
    </row>
    <row r="16" spans="1:11" x14ac:dyDescent="0.25">
      <c r="A16" s="7"/>
      <c r="B16" s="16">
        <v>13</v>
      </c>
      <c r="C16" s="12" t="s">
        <v>102</v>
      </c>
      <c r="D16" s="6">
        <v>2015</v>
      </c>
      <c r="E16" s="6">
        <v>2019</v>
      </c>
      <c r="F16" s="7" t="s">
        <v>3</v>
      </c>
      <c r="G16" s="7" t="s">
        <v>11</v>
      </c>
      <c r="J16" t="s">
        <v>128</v>
      </c>
    </row>
    <row r="17" spans="1:11" x14ac:dyDescent="0.25">
      <c r="A17" s="7"/>
      <c r="B17" s="16">
        <v>14</v>
      </c>
      <c r="C17" s="12" t="s">
        <v>101</v>
      </c>
      <c r="D17" s="6">
        <v>2015</v>
      </c>
      <c r="E17" s="6">
        <v>2020</v>
      </c>
      <c r="F17" s="7" t="s">
        <v>8</v>
      </c>
      <c r="G17" s="7" t="s">
        <v>10</v>
      </c>
      <c r="J17" t="s">
        <v>128</v>
      </c>
    </row>
    <row r="18" spans="1:11" x14ac:dyDescent="0.25">
      <c r="A18" s="7"/>
      <c r="B18" s="16">
        <v>15</v>
      </c>
      <c r="C18" s="12" t="s">
        <v>99</v>
      </c>
      <c r="D18" s="6">
        <v>2015</v>
      </c>
      <c r="E18" s="6">
        <v>2021</v>
      </c>
      <c r="F18" s="7" t="s">
        <v>7</v>
      </c>
      <c r="G18" s="7" t="s">
        <v>12</v>
      </c>
      <c r="J18" t="s">
        <v>128</v>
      </c>
    </row>
    <row r="19" spans="1:11" x14ac:dyDescent="0.25">
      <c r="A19" s="7"/>
      <c r="B19" s="16">
        <v>16</v>
      </c>
      <c r="C19" s="12" t="s">
        <v>100</v>
      </c>
      <c r="D19" s="6">
        <v>2015</v>
      </c>
      <c r="E19" s="6">
        <v>2021</v>
      </c>
      <c r="F19" s="7" t="s">
        <v>3</v>
      </c>
      <c r="G19" s="7" t="s">
        <v>10</v>
      </c>
      <c r="J19" t="s">
        <v>128</v>
      </c>
    </row>
    <row r="20" spans="1:11" x14ac:dyDescent="0.25">
      <c r="A20" s="7"/>
      <c r="B20" s="16">
        <v>17</v>
      </c>
      <c r="C20" s="12" t="s">
        <v>84</v>
      </c>
      <c r="D20" s="6">
        <v>2015</v>
      </c>
      <c r="E20" s="6">
        <v>2021</v>
      </c>
      <c r="F20" s="7" t="s">
        <v>4</v>
      </c>
      <c r="G20" s="7" t="s">
        <v>10</v>
      </c>
      <c r="J20" t="s">
        <v>128</v>
      </c>
    </row>
    <row r="21" spans="1:11" x14ac:dyDescent="0.25">
      <c r="A21" s="7"/>
      <c r="B21" s="16">
        <v>18</v>
      </c>
      <c r="C21" s="12" t="s">
        <v>94</v>
      </c>
      <c r="D21" s="6">
        <v>2016</v>
      </c>
      <c r="E21" s="6">
        <v>2021</v>
      </c>
      <c r="F21" s="7" t="s">
        <v>3</v>
      </c>
      <c r="G21" s="7" t="s">
        <v>15</v>
      </c>
      <c r="J21" t="s">
        <v>128</v>
      </c>
    </row>
    <row r="22" spans="1:11" x14ac:dyDescent="0.25">
      <c r="A22" s="7"/>
      <c r="B22" s="16">
        <v>19</v>
      </c>
      <c r="C22" s="12" t="s">
        <v>95</v>
      </c>
      <c r="D22" s="6">
        <v>2016</v>
      </c>
      <c r="E22" s="6">
        <v>2021</v>
      </c>
      <c r="F22" s="7" t="s">
        <v>3</v>
      </c>
      <c r="G22" s="7" t="s">
        <v>11</v>
      </c>
      <c r="J22" t="s">
        <v>128</v>
      </c>
    </row>
    <row r="23" spans="1:11" x14ac:dyDescent="0.25">
      <c r="B23" s="16">
        <v>20</v>
      </c>
      <c r="C23" s="12" t="s">
        <v>82</v>
      </c>
      <c r="D23" s="6">
        <v>2016</v>
      </c>
      <c r="E23" s="6">
        <v>2022</v>
      </c>
      <c r="F23" s="7" t="s">
        <v>3</v>
      </c>
      <c r="G23" s="7" t="s">
        <v>11</v>
      </c>
      <c r="J23" t="s">
        <v>128</v>
      </c>
    </row>
    <row r="24" spans="1:11" x14ac:dyDescent="0.25">
      <c r="B24" s="16">
        <v>21</v>
      </c>
      <c r="C24" s="12" t="s">
        <v>89</v>
      </c>
      <c r="D24" s="6">
        <v>2017</v>
      </c>
      <c r="E24" s="6">
        <v>2021</v>
      </c>
      <c r="F24" s="7" t="s">
        <v>4</v>
      </c>
      <c r="G24" s="7" t="s">
        <v>10</v>
      </c>
      <c r="J24">
        <f t="shared" ref="J5:J67" si="0">E24-D24</f>
        <v>4</v>
      </c>
    </row>
    <row r="25" spans="1:11" x14ac:dyDescent="0.25">
      <c r="B25" s="16">
        <v>22</v>
      </c>
      <c r="C25" s="12" t="s">
        <v>90</v>
      </c>
      <c r="D25" s="6">
        <v>2018</v>
      </c>
      <c r="E25" s="6">
        <v>2021</v>
      </c>
      <c r="F25" s="7" t="s">
        <v>4</v>
      </c>
      <c r="G25" s="7" t="s">
        <v>11</v>
      </c>
      <c r="J25">
        <f t="shared" si="0"/>
        <v>3</v>
      </c>
    </row>
    <row r="26" spans="1:11" x14ac:dyDescent="0.25">
      <c r="B26" s="16">
        <v>23</v>
      </c>
      <c r="C26" s="12" t="s">
        <v>88</v>
      </c>
      <c r="D26" s="6">
        <v>2018</v>
      </c>
      <c r="E26" s="6">
        <v>2021</v>
      </c>
      <c r="F26" s="7" t="s">
        <v>3</v>
      </c>
      <c r="G26" s="7" t="s">
        <v>12</v>
      </c>
      <c r="J26">
        <f t="shared" si="0"/>
        <v>3</v>
      </c>
    </row>
    <row r="27" spans="1:11" x14ac:dyDescent="0.25">
      <c r="A27" s="2"/>
      <c r="B27" s="16">
        <v>24</v>
      </c>
      <c r="C27" s="12" t="s">
        <v>83</v>
      </c>
      <c r="D27" s="6">
        <v>2018</v>
      </c>
      <c r="E27" s="6">
        <v>2022</v>
      </c>
      <c r="F27" s="7" t="s">
        <v>4</v>
      </c>
      <c r="G27" s="7" t="s">
        <v>10</v>
      </c>
      <c r="J27">
        <f t="shared" si="0"/>
        <v>4</v>
      </c>
    </row>
    <row r="28" spans="1:11" x14ac:dyDescent="0.25">
      <c r="A28" s="2"/>
      <c r="B28" s="16">
        <v>25</v>
      </c>
      <c r="C28" s="12" t="s">
        <v>85</v>
      </c>
      <c r="D28" s="6">
        <v>2020</v>
      </c>
      <c r="E28" s="6">
        <v>2021</v>
      </c>
      <c r="F28" s="7" t="s">
        <v>5</v>
      </c>
      <c r="G28" s="7" t="s">
        <v>12</v>
      </c>
      <c r="J28">
        <f t="shared" si="0"/>
        <v>1</v>
      </c>
    </row>
    <row r="29" spans="1:11" x14ac:dyDescent="0.25">
      <c r="A29" s="2"/>
      <c r="B29" s="16">
        <v>26</v>
      </c>
      <c r="C29" s="12" t="s">
        <v>86</v>
      </c>
      <c r="D29" s="6">
        <v>2020</v>
      </c>
      <c r="E29" s="6">
        <v>2021</v>
      </c>
      <c r="F29" s="7" t="s">
        <v>5</v>
      </c>
      <c r="G29" s="7" t="s">
        <v>10</v>
      </c>
      <c r="J29">
        <f t="shared" si="0"/>
        <v>1</v>
      </c>
    </row>
    <row r="30" spans="1:11" x14ac:dyDescent="0.25">
      <c r="A30" s="2"/>
      <c r="B30" s="16">
        <v>27</v>
      </c>
      <c r="C30" s="12" t="s">
        <v>87</v>
      </c>
      <c r="D30" s="6">
        <v>2020</v>
      </c>
      <c r="E30" s="6">
        <v>2021</v>
      </c>
      <c r="F30" s="7" t="s">
        <v>5</v>
      </c>
      <c r="G30" s="7" t="s">
        <v>10</v>
      </c>
      <c r="J30">
        <f t="shared" si="0"/>
        <v>1</v>
      </c>
    </row>
    <row r="31" spans="1:11" x14ac:dyDescent="0.25">
      <c r="A31" s="2"/>
      <c r="B31" s="18">
        <v>28</v>
      </c>
      <c r="C31" s="19" t="s">
        <v>98</v>
      </c>
      <c r="D31" s="20">
        <v>2020</v>
      </c>
      <c r="E31" s="20">
        <v>2021</v>
      </c>
      <c r="F31" s="21" t="s">
        <v>4</v>
      </c>
      <c r="G31" s="21" t="s">
        <v>10</v>
      </c>
      <c r="J31">
        <f t="shared" si="0"/>
        <v>1</v>
      </c>
    </row>
    <row r="32" spans="1:11" x14ac:dyDescent="0.25">
      <c r="A32" s="8" t="s">
        <v>110</v>
      </c>
      <c r="B32" s="8"/>
      <c r="C32" s="8" t="s">
        <v>0</v>
      </c>
      <c r="D32" s="9" t="s">
        <v>121</v>
      </c>
      <c r="E32" s="9" t="s">
        <v>120</v>
      </c>
      <c r="F32" s="8" t="s">
        <v>2</v>
      </c>
      <c r="G32" s="8" t="s">
        <v>48</v>
      </c>
      <c r="K32" t="s">
        <v>129</v>
      </c>
    </row>
    <row r="33" spans="1:11" x14ac:dyDescent="0.25">
      <c r="A33" s="2"/>
      <c r="B33" s="16">
        <v>1</v>
      </c>
      <c r="C33" s="10" t="str">
        <f>HYPERLINK("https://tracxn.com/d/companies/blablacar.com","BlaBlaCar")</f>
        <v>BlaBlaCar</v>
      </c>
      <c r="D33" s="1">
        <v>2006</v>
      </c>
      <c r="E33" s="1">
        <v>2015</v>
      </c>
      <c r="F33" s="2" t="s">
        <v>7</v>
      </c>
      <c r="G33" s="12" t="s">
        <v>18</v>
      </c>
      <c r="J33">
        <f t="shared" si="0"/>
        <v>9</v>
      </c>
      <c r="K33">
        <f>AVERAGE(J33:J63)</f>
        <v>6.354838709677419</v>
      </c>
    </row>
    <row r="34" spans="1:11" x14ac:dyDescent="0.25">
      <c r="A34" s="2"/>
      <c r="B34" s="16">
        <v>2</v>
      </c>
      <c r="C34" s="10" t="str">
        <f>HYPERLINK("https://tracxn.com/d/companies/deezer.com","Deezer")</f>
        <v>Deezer</v>
      </c>
      <c r="D34" s="1">
        <v>2007</v>
      </c>
      <c r="E34" s="1">
        <v>2020</v>
      </c>
      <c r="F34" s="2" t="s">
        <v>8</v>
      </c>
      <c r="G34" s="12" t="s">
        <v>18</v>
      </c>
      <c r="J34">
        <f t="shared" si="0"/>
        <v>13</v>
      </c>
    </row>
    <row r="35" spans="1:11" x14ac:dyDescent="0.25">
      <c r="A35" s="2"/>
      <c r="B35" s="16">
        <v>3</v>
      </c>
      <c r="C35" s="10" t="str">
        <f>HYPERLINK("https://tracxn.com/d/companies/ecovadis.com","EcoVadis")</f>
        <v>EcoVadis</v>
      </c>
      <c r="D35" s="1">
        <v>2007</v>
      </c>
      <c r="E35" s="1">
        <v>2022</v>
      </c>
      <c r="F35" s="2" t="s">
        <v>3</v>
      </c>
      <c r="G35" s="12" t="s">
        <v>19</v>
      </c>
      <c r="J35">
        <f t="shared" si="0"/>
        <v>15</v>
      </c>
    </row>
    <row r="36" spans="1:11" x14ac:dyDescent="0.25">
      <c r="A36" s="2"/>
      <c r="B36" s="16">
        <v>4</v>
      </c>
      <c r="C36" s="10" t="str">
        <f>HYPERLINK("https://tracxn.com/d/companies/vestiairecollective.com","Vestiaire Collective")</f>
        <v>Vestiaire Collective</v>
      </c>
      <c r="D36" s="1">
        <v>2009</v>
      </c>
      <c r="E36" s="1">
        <v>2021</v>
      </c>
      <c r="F36" s="2" t="s">
        <v>6</v>
      </c>
      <c r="G36" s="12" t="s">
        <v>18</v>
      </c>
      <c r="J36">
        <f t="shared" si="0"/>
        <v>12</v>
      </c>
    </row>
    <row r="37" spans="1:11" x14ac:dyDescent="0.25">
      <c r="A37" s="2"/>
      <c r="B37" s="16">
        <v>5</v>
      </c>
      <c r="C37" s="10" t="str">
        <f>HYPERLINK("https://tracxn.com/d/companies/ynsect.com","Ynsect")</f>
        <v>Ynsect</v>
      </c>
      <c r="D37" s="1">
        <v>2011</v>
      </c>
      <c r="E37" s="1">
        <v>2019</v>
      </c>
      <c r="F37" s="2" t="s">
        <v>4</v>
      </c>
      <c r="G37" s="12" t="s">
        <v>19</v>
      </c>
      <c r="J37">
        <f t="shared" si="0"/>
        <v>8</v>
      </c>
    </row>
    <row r="38" spans="1:11" x14ac:dyDescent="0.25">
      <c r="A38" s="2"/>
      <c r="B38" s="16">
        <v>6</v>
      </c>
      <c r="C38" s="10" t="str">
        <f>HYPERLINK("https://tracxn.com/d/companies/mirakl.com","Mirakl")</f>
        <v>Mirakl</v>
      </c>
      <c r="D38" s="1">
        <v>2012</v>
      </c>
      <c r="E38" s="1">
        <v>2020</v>
      </c>
      <c r="F38" s="2" t="s">
        <v>7</v>
      </c>
      <c r="G38" s="12" t="s">
        <v>19</v>
      </c>
      <c r="J38">
        <f t="shared" si="0"/>
        <v>8</v>
      </c>
    </row>
    <row r="39" spans="1:11" x14ac:dyDescent="0.25">
      <c r="A39" s="2"/>
      <c r="B39" s="16">
        <v>7</v>
      </c>
      <c r="C39" s="10" t="str">
        <f>HYPERLINK("https://tracxn.com/d/companies/contentsquare.com","ContentSquare")</f>
        <v>ContentSquare</v>
      </c>
      <c r="D39" s="1">
        <v>2012</v>
      </c>
      <c r="E39" s="1">
        <v>2021</v>
      </c>
      <c r="F39" s="2" t="s">
        <v>6</v>
      </c>
      <c r="G39" s="12" t="s">
        <v>20</v>
      </c>
      <c r="J39">
        <f t="shared" si="0"/>
        <v>9</v>
      </c>
    </row>
    <row r="40" spans="1:11" x14ac:dyDescent="0.25">
      <c r="A40" s="2"/>
      <c r="B40" s="16">
        <v>8</v>
      </c>
      <c r="C40" s="10" t="str">
        <f>HYPERLINK("https://tracxn.com/d/companies/doctolib.fr","Doctolib")</f>
        <v>Doctolib</v>
      </c>
      <c r="D40" s="1">
        <v>2013</v>
      </c>
      <c r="E40" s="1">
        <v>2019</v>
      </c>
      <c r="F40" s="2" t="s">
        <v>6</v>
      </c>
      <c r="G40" s="12" t="s">
        <v>19</v>
      </c>
      <c r="J40">
        <f t="shared" si="0"/>
        <v>6</v>
      </c>
    </row>
    <row r="41" spans="1:11" x14ac:dyDescent="0.25">
      <c r="A41" s="2"/>
      <c r="B41" s="16">
        <v>9</v>
      </c>
      <c r="C41" s="10" t="str">
        <f>HYPERLINK("https://tracxn.com/d/companies/voodoo.io","Voodoo")</f>
        <v>Voodoo</v>
      </c>
      <c r="D41" s="1">
        <v>2013</v>
      </c>
      <c r="E41" s="1">
        <v>2020</v>
      </c>
      <c r="F41" s="2" t="s">
        <v>7</v>
      </c>
      <c r="G41" s="12" t="s">
        <v>19</v>
      </c>
      <c r="J41">
        <f t="shared" si="0"/>
        <v>7</v>
      </c>
    </row>
    <row r="42" spans="1:11" x14ac:dyDescent="0.25">
      <c r="A42" s="2"/>
      <c r="B42" s="16">
        <v>10</v>
      </c>
      <c r="C42" s="10" t="str">
        <f>HYPERLINK("https://tracxn.com/d/companies/dataiku.com","Dataiku")</f>
        <v>Dataiku</v>
      </c>
      <c r="D42" s="1">
        <v>2013</v>
      </c>
      <c r="E42" s="1">
        <v>2020</v>
      </c>
      <c r="F42" s="2" t="s">
        <v>7</v>
      </c>
      <c r="G42" s="12" t="s">
        <v>19</v>
      </c>
      <c r="J42">
        <f t="shared" si="0"/>
        <v>7</v>
      </c>
    </row>
    <row r="43" spans="1:11" x14ac:dyDescent="0.25">
      <c r="A43" s="2"/>
      <c r="B43" s="16">
        <v>11</v>
      </c>
      <c r="C43" s="10" t="str">
        <f>HYPERLINK("https://tracxn.com/d/companies/shift-technology.com","Shift Technology")</f>
        <v>Shift Technology</v>
      </c>
      <c r="D43" s="1">
        <v>2013</v>
      </c>
      <c r="E43" s="1">
        <v>2021</v>
      </c>
      <c r="F43" s="2" t="s">
        <v>3</v>
      </c>
      <c r="G43" s="12" t="s">
        <v>19</v>
      </c>
      <c r="J43">
        <f t="shared" si="0"/>
        <v>8</v>
      </c>
    </row>
    <row r="44" spans="1:11" x14ac:dyDescent="0.25">
      <c r="A44" s="2"/>
      <c r="B44" s="16">
        <v>12</v>
      </c>
      <c r="C44" s="10" t="str">
        <f>HYPERLINK("https://tracxn.com/d/companies/dental-monitoring.com","Dental Monitoring")</f>
        <v>Dental Monitoring</v>
      </c>
      <c r="D44" s="1">
        <v>2013</v>
      </c>
      <c r="E44" s="1">
        <v>2021</v>
      </c>
      <c r="F44" s="2" t="s">
        <v>4</v>
      </c>
      <c r="G44" s="12" t="s">
        <v>19</v>
      </c>
      <c r="J44">
        <f t="shared" si="0"/>
        <v>8</v>
      </c>
    </row>
    <row r="45" spans="1:11" x14ac:dyDescent="0.25">
      <c r="A45" s="2"/>
      <c r="B45" s="16">
        <v>13</v>
      </c>
      <c r="C45" s="10" t="str">
        <f>HYPERLINK("https://tracxn.com/d/companies/manomano.fr","ManoMano")</f>
        <v>ManoMano</v>
      </c>
      <c r="D45" s="1">
        <v>2013</v>
      </c>
      <c r="E45" s="1">
        <v>2021</v>
      </c>
      <c r="F45" s="2" t="s">
        <v>6</v>
      </c>
      <c r="G45" s="12" t="s">
        <v>19</v>
      </c>
      <c r="J45">
        <f t="shared" si="0"/>
        <v>8</v>
      </c>
    </row>
    <row r="46" spans="1:11" x14ac:dyDescent="0.25">
      <c r="A46" s="2"/>
      <c r="B46" s="16">
        <v>14</v>
      </c>
      <c r="C46" s="10" t="str">
        <f>HYPERLINK("https://tracxn.com/d/companies/lydia-app.com","Lydia")</f>
        <v>Lydia</v>
      </c>
      <c r="D46" s="1">
        <v>2013</v>
      </c>
      <c r="E46" s="1">
        <v>2021</v>
      </c>
      <c r="F46" s="2" t="s">
        <v>4</v>
      </c>
      <c r="G46" s="12" t="s">
        <v>19</v>
      </c>
      <c r="J46">
        <f t="shared" si="0"/>
        <v>8</v>
      </c>
    </row>
    <row r="47" spans="1:11" x14ac:dyDescent="0.25">
      <c r="A47" s="2"/>
      <c r="B47" s="16">
        <v>15</v>
      </c>
      <c r="C47" s="10" t="str">
        <f>HYPERLINK("https://tracxn.com/d/companies/aircall.io","Aircall")</f>
        <v>Aircall</v>
      </c>
      <c r="D47" s="1">
        <v>2014</v>
      </c>
      <c r="E47" s="1">
        <v>2021</v>
      </c>
      <c r="F47" s="2" t="s">
        <v>3</v>
      </c>
      <c r="G47" s="12" t="s">
        <v>19</v>
      </c>
      <c r="J47">
        <f t="shared" si="0"/>
        <v>7</v>
      </c>
    </row>
    <row r="48" spans="1:11" x14ac:dyDescent="0.25">
      <c r="A48" s="2"/>
      <c r="B48" s="16">
        <v>16</v>
      </c>
      <c r="C48" s="10" t="str">
        <f>HYPERLINK("https://tracxn.com/d/companies/ledger.com","Ledger")</f>
        <v>Ledger</v>
      </c>
      <c r="D48" s="1">
        <v>2014</v>
      </c>
      <c r="E48" s="1">
        <v>2021</v>
      </c>
      <c r="F48" s="2" t="s">
        <v>4</v>
      </c>
      <c r="G48" s="12" t="s">
        <v>19</v>
      </c>
      <c r="J48">
        <f t="shared" si="0"/>
        <v>7</v>
      </c>
    </row>
    <row r="49" spans="1:11" x14ac:dyDescent="0.25">
      <c r="A49" s="2"/>
      <c r="B49" s="16">
        <v>17</v>
      </c>
      <c r="C49" s="10" t="str">
        <f>HYPERLINK("https://tracxn.com/d/companies/exotec.com","Exotec")</f>
        <v>Exotec</v>
      </c>
      <c r="D49" s="1">
        <v>2015</v>
      </c>
      <c r="E49" s="1">
        <v>2022</v>
      </c>
      <c r="F49" s="2" t="s">
        <v>3</v>
      </c>
      <c r="G49" s="12" t="s">
        <v>19</v>
      </c>
      <c r="J49">
        <f t="shared" si="0"/>
        <v>7</v>
      </c>
    </row>
    <row r="50" spans="1:11" x14ac:dyDescent="0.25">
      <c r="A50" s="2"/>
      <c r="B50" s="16">
        <v>18</v>
      </c>
      <c r="C50" s="10" t="str">
        <f>HYPERLINK("https://tracxn.com/d/companies/meero.com","Meero")</f>
        <v>Meero</v>
      </c>
      <c r="D50" s="1">
        <v>2016</v>
      </c>
      <c r="E50" s="1">
        <v>2019</v>
      </c>
      <c r="F50" s="2" t="s">
        <v>4</v>
      </c>
      <c r="G50" s="12" t="s">
        <v>19</v>
      </c>
      <c r="J50">
        <f t="shared" si="0"/>
        <v>3</v>
      </c>
    </row>
    <row r="51" spans="1:11" x14ac:dyDescent="0.25">
      <c r="A51" s="2"/>
      <c r="B51" s="16">
        <v>19</v>
      </c>
      <c r="C51" s="10" t="str">
        <f>HYPERLINK("https://tracxn.com/d/companies/owkin.com","Owkin")</f>
        <v>Owkin</v>
      </c>
      <c r="D51" s="1">
        <v>2016</v>
      </c>
      <c r="E51" s="1">
        <v>2021</v>
      </c>
      <c r="F51" s="2" t="s">
        <v>5</v>
      </c>
      <c r="G51" s="12" t="s">
        <v>19</v>
      </c>
      <c r="J51">
        <f t="shared" si="0"/>
        <v>5</v>
      </c>
    </row>
    <row r="52" spans="1:11" x14ac:dyDescent="0.25">
      <c r="A52" s="2"/>
      <c r="B52" s="16">
        <v>20</v>
      </c>
      <c r="C52" s="10" t="str">
        <f>HYPERLINK("https://tracxn.com/d/companies/alan.com","Alan")</f>
        <v>Alan</v>
      </c>
      <c r="D52" s="1">
        <v>2016</v>
      </c>
      <c r="E52" s="1">
        <v>2021</v>
      </c>
      <c r="F52" s="2" t="s">
        <v>7</v>
      </c>
      <c r="G52" s="12" t="s">
        <v>18</v>
      </c>
      <c r="J52">
        <f t="shared" si="0"/>
        <v>5</v>
      </c>
    </row>
    <row r="53" spans="1:11" x14ac:dyDescent="0.25">
      <c r="A53" s="2"/>
      <c r="B53" s="16">
        <v>21</v>
      </c>
      <c r="C53" s="10" t="str">
        <f>HYPERLINK("https://tracxn.com/d/companies/spendesk.com","Spendesk")</f>
        <v>Spendesk</v>
      </c>
      <c r="D53" s="1">
        <v>2016</v>
      </c>
      <c r="E53" s="1">
        <v>2022</v>
      </c>
      <c r="F53" s="2" t="s">
        <v>4</v>
      </c>
      <c r="G53" s="12" t="s">
        <v>19</v>
      </c>
      <c r="J53">
        <f t="shared" si="0"/>
        <v>6</v>
      </c>
    </row>
    <row r="54" spans="1:11" x14ac:dyDescent="0.25">
      <c r="A54" s="2"/>
      <c r="B54" s="16">
        <v>22</v>
      </c>
      <c r="C54" s="10" t="str">
        <f>HYPERLINK("https://tracxn.com/d/companies/payfit.com","PayFit")</f>
        <v>PayFit</v>
      </c>
      <c r="D54" s="1">
        <v>2016</v>
      </c>
      <c r="E54" s="1">
        <v>2022</v>
      </c>
      <c r="F54" s="2" t="s">
        <v>7</v>
      </c>
      <c r="G54" s="2" t="s">
        <v>19</v>
      </c>
      <c r="J54">
        <f t="shared" si="0"/>
        <v>6</v>
      </c>
    </row>
    <row r="55" spans="1:11" x14ac:dyDescent="0.25">
      <c r="A55" s="2"/>
      <c r="B55" s="16">
        <v>23</v>
      </c>
      <c r="C55" s="10" t="str">
        <f>HYPERLINK("https://tracxn.com/d/companies/qonto.com","Qonto")</f>
        <v>Qonto</v>
      </c>
      <c r="D55" s="1">
        <v>2017</v>
      </c>
      <c r="E55" s="1">
        <v>2022</v>
      </c>
      <c r="F55" s="2" t="s">
        <v>3</v>
      </c>
      <c r="G55" s="12" t="s">
        <v>19</v>
      </c>
      <c r="J55">
        <f t="shared" si="0"/>
        <v>5</v>
      </c>
    </row>
    <row r="56" spans="1:11" x14ac:dyDescent="0.25">
      <c r="A56" s="2"/>
      <c r="B56" s="16">
        <v>24</v>
      </c>
      <c r="C56" s="10" t="str">
        <f>HYPERLINK("https://tracxn.com/d/companies/swile.co","Swile")</f>
        <v>Swile</v>
      </c>
      <c r="D56" s="1">
        <v>2018</v>
      </c>
      <c r="E56" s="1">
        <v>2021</v>
      </c>
      <c r="F56" s="2" t="s">
        <v>3</v>
      </c>
      <c r="G56" s="12" t="s">
        <v>20</v>
      </c>
      <c r="J56">
        <f t="shared" si="0"/>
        <v>3</v>
      </c>
    </row>
    <row r="57" spans="1:11" x14ac:dyDescent="0.25">
      <c r="A57" s="2"/>
      <c r="B57" s="16">
        <v>25</v>
      </c>
      <c r="C57" s="10" t="str">
        <f>HYPERLINK("https://tracxn.com/d/companies/sorare.com","Sorare")</f>
        <v>Sorare</v>
      </c>
      <c r="D57" s="1">
        <v>2018</v>
      </c>
      <c r="E57" s="1">
        <v>2021</v>
      </c>
      <c r="F57" s="2" t="s">
        <v>5</v>
      </c>
      <c r="G57" s="12" t="s">
        <v>19</v>
      </c>
      <c r="J57">
        <f t="shared" si="0"/>
        <v>3</v>
      </c>
    </row>
    <row r="58" spans="1:11" x14ac:dyDescent="0.25">
      <c r="A58" s="2"/>
      <c r="B58" s="16">
        <v>26</v>
      </c>
      <c r="C58" s="10" t="str">
        <f>HYPERLINK("https://tracxn.com/d/companies/ankorstore.com","Ankorstore")</f>
        <v>Ankorstore</v>
      </c>
      <c r="D58" s="1">
        <v>2019</v>
      </c>
      <c r="E58" s="1">
        <v>2022</v>
      </c>
      <c r="F58" s="2" t="s">
        <v>4</v>
      </c>
      <c r="G58" s="12" t="s">
        <v>19</v>
      </c>
      <c r="J58">
        <f t="shared" si="0"/>
        <v>3</v>
      </c>
    </row>
    <row r="59" spans="1:11" x14ac:dyDescent="0.25">
      <c r="A59" s="2"/>
      <c r="B59" s="16">
        <v>27</v>
      </c>
      <c r="C59" s="10" t="str">
        <f>HYPERLINK("https://tracxn.com/d/companies/gopigment.com","Pigment")</f>
        <v>Pigment</v>
      </c>
      <c r="D59" s="1">
        <v>2019</v>
      </c>
      <c r="E59" s="1">
        <v>2022</v>
      </c>
      <c r="F59" s="2" t="s">
        <v>3</v>
      </c>
      <c r="G59" s="12" t="s">
        <v>19</v>
      </c>
      <c r="J59">
        <f t="shared" si="0"/>
        <v>3</v>
      </c>
    </row>
    <row r="60" spans="1:11" x14ac:dyDescent="0.25">
      <c r="A60" s="2"/>
      <c r="B60" s="16">
        <v>28</v>
      </c>
      <c r="C60" s="12" t="s">
        <v>41</v>
      </c>
      <c r="D60" s="1">
        <v>2020</v>
      </c>
      <c r="E60" s="1">
        <v>2023</v>
      </c>
      <c r="F60" s="2" t="s">
        <v>40</v>
      </c>
      <c r="G60" s="12" t="s">
        <v>19</v>
      </c>
      <c r="J60">
        <f t="shared" si="0"/>
        <v>3</v>
      </c>
    </row>
    <row r="61" spans="1:11" x14ac:dyDescent="0.25">
      <c r="A61" s="2"/>
      <c r="B61" s="16">
        <v>29</v>
      </c>
      <c r="C61" s="12" t="s">
        <v>38</v>
      </c>
      <c r="D61" s="1">
        <v>2020</v>
      </c>
      <c r="E61" s="1">
        <v>2024</v>
      </c>
      <c r="F61" s="2" t="s">
        <v>4</v>
      </c>
      <c r="G61" s="12" t="s">
        <v>19</v>
      </c>
      <c r="J61">
        <f t="shared" si="0"/>
        <v>4</v>
      </c>
    </row>
    <row r="62" spans="1:11" x14ac:dyDescent="0.25">
      <c r="A62" s="2"/>
      <c r="B62" s="16">
        <v>30</v>
      </c>
      <c r="C62" s="12" t="s">
        <v>36</v>
      </c>
      <c r="D62" s="1">
        <v>2023</v>
      </c>
      <c r="E62" s="1">
        <v>2024</v>
      </c>
      <c r="F62" s="2" t="s">
        <v>5</v>
      </c>
      <c r="G62" s="12" t="s">
        <v>14</v>
      </c>
      <c r="J62">
        <f t="shared" si="0"/>
        <v>1</v>
      </c>
    </row>
    <row r="63" spans="1:11" x14ac:dyDescent="0.25">
      <c r="A63" s="2"/>
      <c r="B63" s="16">
        <v>31</v>
      </c>
      <c r="C63" s="2" t="s">
        <v>39</v>
      </c>
      <c r="D63" s="1">
        <v>2023</v>
      </c>
      <c r="E63" s="1">
        <v>2023</v>
      </c>
      <c r="F63" s="2" t="s">
        <v>40</v>
      </c>
      <c r="G63" s="3" t="s">
        <v>19</v>
      </c>
      <c r="J63">
        <f t="shared" si="0"/>
        <v>0</v>
      </c>
    </row>
    <row r="64" spans="1:11" x14ac:dyDescent="0.25">
      <c r="A64" s="8" t="s">
        <v>111</v>
      </c>
      <c r="B64" s="8"/>
      <c r="C64" s="8" t="s">
        <v>0</v>
      </c>
      <c r="D64" s="9" t="s">
        <v>1</v>
      </c>
      <c r="E64" s="9" t="s">
        <v>120</v>
      </c>
      <c r="F64" s="8" t="s">
        <v>2</v>
      </c>
      <c r="G64" s="8" t="s">
        <v>48</v>
      </c>
      <c r="K64" t="s">
        <v>129</v>
      </c>
    </row>
    <row r="65" spans="1:11" x14ac:dyDescent="0.25">
      <c r="A65" s="2"/>
      <c r="B65" s="2">
        <v>1</v>
      </c>
      <c r="C65" s="11" t="s">
        <v>23</v>
      </c>
      <c r="D65" s="1">
        <v>2013</v>
      </c>
      <c r="E65" s="1">
        <v>2022</v>
      </c>
      <c r="F65" s="2" t="s">
        <v>24</v>
      </c>
      <c r="G65" s="11" t="s">
        <v>35</v>
      </c>
      <c r="J65">
        <f t="shared" si="0"/>
        <v>9</v>
      </c>
      <c r="K65">
        <f>AVERAGE(J65:J67)</f>
        <v>7.666666666666667</v>
      </c>
    </row>
    <row r="66" spans="1:11" x14ac:dyDescent="0.25">
      <c r="A66" s="2"/>
      <c r="B66" s="2">
        <v>2</v>
      </c>
      <c r="C66" s="11" t="s">
        <v>33</v>
      </c>
      <c r="D66" s="1">
        <v>2013</v>
      </c>
      <c r="E66" s="1">
        <v>2024</v>
      </c>
      <c r="F66" s="2" t="s">
        <v>34</v>
      </c>
      <c r="G66" s="11" t="s">
        <v>35</v>
      </c>
      <c r="J66">
        <f t="shared" si="0"/>
        <v>11</v>
      </c>
    </row>
    <row r="67" spans="1:11" x14ac:dyDescent="0.25">
      <c r="A67" s="2"/>
      <c r="B67" s="2">
        <v>3</v>
      </c>
      <c r="C67" s="11" t="s">
        <v>16</v>
      </c>
      <c r="D67" s="6">
        <v>2019</v>
      </c>
      <c r="E67" s="6">
        <v>2022</v>
      </c>
      <c r="F67" s="7" t="s">
        <v>22</v>
      </c>
      <c r="G67" s="7" t="s">
        <v>17</v>
      </c>
      <c r="J67">
        <f t="shared" si="0"/>
        <v>3</v>
      </c>
    </row>
    <row r="68" spans="1:11" x14ac:dyDescent="0.25">
      <c r="A68" s="8" t="s">
        <v>112</v>
      </c>
      <c r="B68" s="8"/>
      <c r="C68" s="8" t="s">
        <v>0</v>
      </c>
      <c r="D68" s="9" t="s">
        <v>1</v>
      </c>
      <c r="E68" s="9" t="s">
        <v>120</v>
      </c>
      <c r="F68" s="8" t="s">
        <v>2</v>
      </c>
      <c r="G68" s="8" t="s">
        <v>48</v>
      </c>
      <c r="K68" t="s">
        <v>129</v>
      </c>
    </row>
    <row r="69" spans="1:11" x14ac:dyDescent="0.25">
      <c r="A69" s="2"/>
      <c r="B69" s="2">
        <v>1</v>
      </c>
      <c r="C69" s="12" t="s">
        <v>21</v>
      </c>
      <c r="D69" s="1">
        <v>2012</v>
      </c>
      <c r="E69" s="1">
        <v>2021</v>
      </c>
      <c r="F69" s="2" t="s">
        <v>6</v>
      </c>
      <c r="G69" s="11" t="s">
        <v>45</v>
      </c>
      <c r="J69">
        <f t="shared" ref="J69:J110" si="1">E69-D69</f>
        <v>9</v>
      </c>
      <c r="K69">
        <v>9</v>
      </c>
    </row>
    <row r="70" spans="1:11" x14ac:dyDescent="0.25">
      <c r="A70" s="8" t="s">
        <v>43</v>
      </c>
      <c r="B70" s="8"/>
      <c r="C70" s="8" t="s">
        <v>0</v>
      </c>
      <c r="D70" s="9" t="s">
        <v>1</v>
      </c>
      <c r="E70" s="9" t="s">
        <v>120</v>
      </c>
      <c r="F70" s="8" t="s">
        <v>2</v>
      </c>
      <c r="G70" s="8" t="s">
        <v>48</v>
      </c>
      <c r="K70" t="s">
        <v>129</v>
      </c>
    </row>
    <row r="71" spans="1:11" x14ac:dyDescent="0.25">
      <c r="A71" s="2"/>
      <c r="B71" s="2">
        <v>1</v>
      </c>
      <c r="C71" s="12" t="s">
        <v>44</v>
      </c>
      <c r="D71" s="1">
        <v>2001</v>
      </c>
      <c r="E71" s="1">
        <v>2018</v>
      </c>
      <c r="F71" s="2" t="s">
        <v>3</v>
      </c>
      <c r="G71" s="12" t="s">
        <v>18</v>
      </c>
      <c r="J71">
        <f t="shared" si="1"/>
        <v>17</v>
      </c>
      <c r="K71">
        <f>AVERAGE(J71:J72)</f>
        <v>11.5</v>
      </c>
    </row>
    <row r="72" spans="1:11" x14ac:dyDescent="0.25">
      <c r="A72" s="2"/>
      <c r="B72" s="2">
        <v>2</v>
      </c>
      <c r="C72" s="12" t="s">
        <v>42</v>
      </c>
      <c r="D72" s="1">
        <v>2015</v>
      </c>
      <c r="E72" s="1">
        <v>2021</v>
      </c>
      <c r="F72" s="2" t="s">
        <v>3</v>
      </c>
      <c r="G72" s="12" t="s">
        <v>37</v>
      </c>
      <c r="J72">
        <f t="shared" si="1"/>
        <v>6</v>
      </c>
    </row>
    <row r="73" spans="1:11" x14ac:dyDescent="0.25">
      <c r="A73" s="8" t="s">
        <v>113</v>
      </c>
      <c r="B73" s="8"/>
      <c r="C73" s="8" t="s">
        <v>0</v>
      </c>
      <c r="D73" s="9" t="s">
        <v>1</v>
      </c>
      <c r="E73" s="9" t="s">
        <v>120</v>
      </c>
      <c r="F73" s="8" t="s">
        <v>2</v>
      </c>
      <c r="G73" s="8" t="s">
        <v>48</v>
      </c>
    </row>
    <row r="74" spans="1:11" x14ac:dyDescent="0.25">
      <c r="A74" s="2"/>
      <c r="B74" s="2">
        <v>1</v>
      </c>
      <c r="C74" s="3" t="s">
        <v>46</v>
      </c>
      <c r="D74" s="2"/>
      <c r="E74" s="1"/>
      <c r="F74" s="2"/>
      <c r="G74" s="2" t="s">
        <v>126</v>
      </c>
      <c r="J74">
        <f t="shared" si="1"/>
        <v>0</v>
      </c>
    </row>
    <row r="75" spans="1:11" x14ac:dyDescent="0.25">
      <c r="A75" s="2"/>
      <c r="B75" s="2">
        <v>2</v>
      </c>
      <c r="C75" s="3" t="s">
        <v>47</v>
      </c>
      <c r="D75" s="2"/>
      <c r="E75" s="1"/>
      <c r="F75" s="2"/>
      <c r="G75" s="2" t="s">
        <v>126</v>
      </c>
      <c r="J75">
        <f t="shared" si="1"/>
        <v>0</v>
      </c>
    </row>
    <row r="76" spans="1:11" x14ac:dyDescent="0.25">
      <c r="A76" s="8" t="s">
        <v>114</v>
      </c>
      <c r="B76" s="8"/>
      <c r="C76" s="8" t="s">
        <v>0</v>
      </c>
      <c r="D76" s="9" t="s">
        <v>1</v>
      </c>
      <c r="E76" s="9" t="s">
        <v>120</v>
      </c>
      <c r="F76" s="8" t="s">
        <v>2</v>
      </c>
      <c r="G76" s="8" t="s">
        <v>48</v>
      </c>
      <c r="K76" t="s">
        <v>130</v>
      </c>
    </row>
    <row r="77" spans="1:11" x14ac:dyDescent="0.25">
      <c r="A77" s="2"/>
      <c r="B77" s="2">
        <v>1</v>
      </c>
      <c r="C77" s="12" t="s">
        <v>31</v>
      </c>
      <c r="D77" s="2">
        <v>2000</v>
      </c>
      <c r="E77" s="1">
        <v>2018</v>
      </c>
      <c r="F77" s="2" t="s">
        <v>5</v>
      </c>
      <c r="G77" s="12" t="s">
        <v>11</v>
      </c>
      <c r="J77">
        <f t="shared" si="1"/>
        <v>18</v>
      </c>
      <c r="K77">
        <f>AVERAGE(J77:J84)</f>
        <v>12.125</v>
      </c>
    </row>
    <row r="78" spans="1:11" x14ac:dyDescent="0.25">
      <c r="A78" s="2"/>
      <c r="B78" s="2">
        <v>2</v>
      </c>
      <c r="C78" s="12" t="s">
        <v>29</v>
      </c>
      <c r="D78" s="2">
        <v>2004</v>
      </c>
      <c r="E78" s="1">
        <v>2021</v>
      </c>
      <c r="F78" s="2" t="s">
        <v>3</v>
      </c>
      <c r="G78" s="12" t="s">
        <v>18</v>
      </c>
      <c r="J78">
        <f t="shared" si="1"/>
        <v>17</v>
      </c>
    </row>
    <row r="79" spans="1:11" x14ac:dyDescent="0.25">
      <c r="A79" s="2"/>
      <c r="B79" s="2">
        <v>3</v>
      </c>
      <c r="C79" s="12" t="s">
        <v>25</v>
      </c>
      <c r="D79" s="2">
        <v>2008</v>
      </c>
      <c r="E79" s="1">
        <v>2022</v>
      </c>
      <c r="F79" s="2" t="s">
        <v>3</v>
      </c>
      <c r="G79" s="12" t="s">
        <v>18</v>
      </c>
      <c r="J79">
        <f t="shared" si="1"/>
        <v>14</v>
      </c>
    </row>
    <row r="80" spans="1:11" x14ac:dyDescent="0.25">
      <c r="A80" s="2"/>
      <c r="B80" s="2">
        <v>4</v>
      </c>
      <c r="C80" s="12" t="s">
        <v>27</v>
      </c>
      <c r="D80" s="2">
        <v>2009</v>
      </c>
      <c r="E80" s="1">
        <v>2022</v>
      </c>
      <c r="F80" s="2" t="s">
        <v>3</v>
      </c>
      <c r="G80" s="12" t="s">
        <v>18</v>
      </c>
      <c r="J80">
        <f t="shared" si="1"/>
        <v>13</v>
      </c>
    </row>
    <row r="81" spans="1:11" x14ac:dyDescent="0.25">
      <c r="A81" s="2"/>
      <c r="B81" s="2">
        <v>5</v>
      </c>
      <c r="C81" s="12" t="s">
        <v>26</v>
      </c>
      <c r="D81" s="2">
        <v>2009</v>
      </c>
      <c r="E81" s="1">
        <v>2022</v>
      </c>
      <c r="F81" s="2" t="s">
        <v>7</v>
      </c>
      <c r="G81" s="12" t="s">
        <v>11</v>
      </c>
      <c r="J81">
        <f t="shared" si="1"/>
        <v>13</v>
      </c>
    </row>
    <row r="82" spans="1:11" x14ac:dyDescent="0.25">
      <c r="A82" s="2"/>
      <c r="B82" s="2">
        <v>6</v>
      </c>
      <c r="C82" s="12" t="s">
        <v>28</v>
      </c>
      <c r="D82" s="2">
        <v>2009</v>
      </c>
      <c r="E82" s="1">
        <v>2022</v>
      </c>
      <c r="F82" s="2" t="s">
        <v>3</v>
      </c>
      <c r="G82" s="12" t="s">
        <v>11</v>
      </c>
      <c r="J82">
        <f t="shared" si="1"/>
        <v>13</v>
      </c>
    </row>
    <row r="83" spans="1:11" x14ac:dyDescent="0.25">
      <c r="A83" s="2"/>
      <c r="B83" s="2">
        <v>7</v>
      </c>
      <c r="C83" s="12" t="s">
        <v>32</v>
      </c>
      <c r="D83" s="2">
        <v>2012</v>
      </c>
      <c r="E83" s="1">
        <v>2016</v>
      </c>
      <c r="F83" s="2" t="s">
        <v>5</v>
      </c>
      <c r="G83" s="12" t="s">
        <v>18</v>
      </c>
      <c r="J83">
        <f t="shared" si="1"/>
        <v>4</v>
      </c>
    </row>
    <row r="84" spans="1:11" x14ac:dyDescent="0.25">
      <c r="A84" s="2"/>
      <c r="B84" s="2">
        <v>8</v>
      </c>
      <c r="C84" s="12" t="s">
        <v>30</v>
      </c>
      <c r="D84" s="2">
        <v>2014</v>
      </c>
      <c r="E84" s="1">
        <v>2019</v>
      </c>
      <c r="F84" s="2" t="s">
        <v>5</v>
      </c>
      <c r="G84" s="12" t="s">
        <v>11</v>
      </c>
      <c r="J84">
        <f t="shared" si="1"/>
        <v>5</v>
      </c>
    </row>
    <row r="85" spans="1:11" x14ac:dyDescent="0.25">
      <c r="A85" s="8" t="s">
        <v>115</v>
      </c>
      <c r="B85" s="8"/>
      <c r="C85" s="8" t="s">
        <v>0</v>
      </c>
      <c r="D85" s="9" t="s">
        <v>1</v>
      </c>
      <c r="E85" s="9" t="s">
        <v>120</v>
      </c>
      <c r="F85" s="8" t="s">
        <v>2</v>
      </c>
      <c r="G85" s="8" t="s">
        <v>48</v>
      </c>
      <c r="K85" t="s">
        <v>130</v>
      </c>
    </row>
    <row r="86" spans="1:11" x14ac:dyDescent="0.25">
      <c r="A86" s="2"/>
      <c r="B86" s="2">
        <v>1</v>
      </c>
      <c r="C86" s="12" t="s">
        <v>58</v>
      </c>
      <c r="D86" s="7">
        <v>2003</v>
      </c>
      <c r="E86" s="6">
        <v>2022</v>
      </c>
      <c r="F86" s="7" t="s">
        <v>3</v>
      </c>
      <c r="G86" s="7" t="s">
        <v>49</v>
      </c>
      <c r="J86">
        <f t="shared" si="1"/>
        <v>19</v>
      </c>
      <c r="K86">
        <f>AVERAGE(J86:J94)</f>
        <v>10.444444444444445</v>
      </c>
    </row>
    <row r="87" spans="1:11" x14ac:dyDescent="0.25">
      <c r="A87" s="2"/>
      <c r="B87" s="2">
        <v>2</v>
      </c>
      <c r="C87" s="12" t="s">
        <v>51</v>
      </c>
      <c r="D87" s="7">
        <v>2004</v>
      </c>
      <c r="E87" s="6">
        <v>2020</v>
      </c>
      <c r="F87" s="7" t="s">
        <v>4</v>
      </c>
      <c r="G87" s="7" t="s">
        <v>49</v>
      </c>
      <c r="J87">
        <f t="shared" si="1"/>
        <v>16</v>
      </c>
    </row>
    <row r="88" spans="1:11" x14ac:dyDescent="0.25">
      <c r="A88" s="2"/>
      <c r="B88" s="2">
        <v>3</v>
      </c>
      <c r="C88" s="12" t="s">
        <v>50</v>
      </c>
      <c r="D88" s="7">
        <v>2011</v>
      </c>
      <c r="E88" s="6">
        <v>2018</v>
      </c>
      <c r="F88" s="7" t="s">
        <v>3</v>
      </c>
      <c r="G88" s="7" t="s">
        <v>49</v>
      </c>
      <c r="J88">
        <f t="shared" si="1"/>
        <v>7</v>
      </c>
    </row>
    <row r="89" spans="1:11" x14ac:dyDescent="0.25">
      <c r="A89" s="2"/>
      <c r="B89" s="2">
        <v>4</v>
      </c>
      <c r="C89" s="12" t="s">
        <v>55</v>
      </c>
      <c r="D89" s="7">
        <v>2011</v>
      </c>
      <c r="E89" s="6">
        <v>2021</v>
      </c>
      <c r="F89" s="7" t="s">
        <v>4</v>
      </c>
      <c r="G89" s="7" t="s">
        <v>49</v>
      </c>
      <c r="J89">
        <f t="shared" si="1"/>
        <v>10</v>
      </c>
    </row>
    <row r="90" spans="1:11" x14ac:dyDescent="0.25">
      <c r="A90" s="2"/>
      <c r="B90" s="2">
        <v>5</v>
      </c>
      <c r="C90" s="12" t="s">
        <v>53</v>
      </c>
      <c r="D90" s="7">
        <v>2011</v>
      </c>
      <c r="E90" s="6">
        <v>2021</v>
      </c>
      <c r="F90" s="7" t="s">
        <v>7</v>
      </c>
      <c r="G90" s="7" t="s">
        <v>49</v>
      </c>
      <c r="J90">
        <f t="shared" si="1"/>
        <v>10</v>
      </c>
    </row>
    <row r="91" spans="1:11" x14ac:dyDescent="0.25">
      <c r="A91" s="2"/>
      <c r="B91" s="2">
        <v>6</v>
      </c>
      <c r="C91" s="12" t="s">
        <v>52</v>
      </c>
      <c r="D91" s="7">
        <v>2011</v>
      </c>
      <c r="E91" s="6">
        <v>2021</v>
      </c>
      <c r="F91" s="7" t="s">
        <v>4</v>
      </c>
      <c r="G91" s="7" t="s">
        <v>49</v>
      </c>
      <c r="J91">
        <f t="shared" si="1"/>
        <v>10</v>
      </c>
    </row>
    <row r="92" spans="1:11" x14ac:dyDescent="0.25">
      <c r="A92" s="2"/>
      <c r="B92" s="2">
        <v>7</v>
      </c>
      <c r="C92" s="12" t="s">
        <v>57</v>
      </c>
      <c r="D92" s="7">
        <v>2012</v>
      </c>
      <c r="E92" s="6">
        <v>2021</v>
      </c>
      <c r="F92" s="7" t="s">
        <v>56</v>
      </c>
      <c r="G92" s="7" t="s">
        <v>49</v>
      </c>
      <c r="J92">
        <f t="shared" si="1"/>
        <v>9</v>
      </c>
    </row>
    <row r="93" spans="1:11" x14ac:dyDescent="0.25">
      <c r="A93" s="2"/>
      <c r="B93" s="2">
        <v>8</v>
      </c>
      <c r="C93" s="12" t="s">
        <v>54</v>
      </c>
      <c r="D93" s="7">
        <v>2015</v>
      </c>
      <c r="E93" s="6">
        <v>2021</v>
      </c>
      <c r="F93" s="7" t="s">
        <v>7</v>
      </c>
      <c r="G93" s="7" t="s">
        <v>49</v>
      </c>
      <c r="J93">
        <f t="shared" si="1"/>
        <v>6</v>
      </c>
    </row>
    <row r="94" spans="1:11" x14ac:dyDescent="0.25">
      <c r="A94" s="2"/>
      <c r="B94" s="2">
        <v>9</v>
      </c>
      <c r="C94" s="12" t="s">
        <v>60</v>
      </c>
      <c r="D94" s="7">
        <v>2017</v>
      </c>
      <c r="E94" s="6">
        <v>2024</v>
      </c>
      <c r="F94" s="7" t="s">
        <v>5</v>
      </c>
      <c r="G94" s="7" t="s">
        <v>59</v>
      </c>
      <c r="J94">
        <f t="shared" si="1"/>
        <v>7</v>
      </c>
    </row>
    <row r="95" spans="1:11" x14ac:dyDescent="0.25">
      <c r="A95" s="8" t="s">
        <v>116</v>
      </c>
      <c r="B95" s="8"/>
      <c r="C95" s="8" t="s">
        <v>0</v>
      </c>
      <c r="D95" s="9" t="s">
        <v>1</v>
      </c>
      <c r="E95" s="9" t="s">
        <v>120</v>
      </c>
      <c r="F95" s="8" t="s">
        <v>2</v>
      </c>
      <c r="G95" s="8" t="s">
        <v>48</v>
      </c>
      <c r="K95" t="s">
        <v>130</v>
      </c>
    </row>
    <row r="96" spans="1:11" x14ac:dyDescent="0.25">
      <c r="A96" s="2"/>
      <c r="B96" s="2">
        <v>1</v>
      </c>
      <c r="C96" s="12" t="s">
        <v>61</v>
      </c>
      <c r="D96" s="2">
        <v>2015</v>
      </c>
      <c r="E96" s="1">
        <v>2019</v>
      </c>
      <c r="F96" s="2" t="s">
        <v>6</v>
      </c>
      <c r="G96" s="2" t="s">
        <v>37</v>
      </c>
      <c r="J96">
        <f t="shared" si="1"/>
        <v>4</v>
      </c>
      <c r="K96">
        <v>3.5</v>
      </c>
    </row>
    <row r="97" spans="1:11" x14ac:dyDescent="0.25">
      <c r="A97" s="2"/>
      <c r="B97" s="2">
        <v>2</v>
      </c>
      <c r="C97" s="12" t="s">
        <v>63</v>
      </c>
      <c r="D97" s="2">
        <v>2019</v>
      </c>
      <c r="E97" s="1">
        <v>2022</v>
      </c>
      <c r="F97" s="2" t="s">
        <v>4</v>
      </c>
      <c r="G97" s="2" t="s">
        <v>62</v>
      </c>
      <c r="J97">
        <f t="shared" si="1"/>
        <v>3</v>
      </c>
    </row>
    <row r="98" spans="1:11" x14ac:dyDescent="0.25">
      <c r="A98" s="8" t="s">
        <v>117</v>
      </c>
      <c r="B98" s="8"/>
      <c r="C98" s="8" t="s">
        <v>0</v>
      </c>
      <c r="D98" s="9" t="s">
        <v>1</v>
      </c>
      <c r="E98" s="9" t="s">
        <v>120</v>
      </c>
      <c r="F98" s="8" t="s">
        <v>2</v>
      </c>
      <c r="G98" s="8" t="s">
        <v>48</v>
      </c>
      <c r="K98" t="s">
        <v>130</v>
      </c>
    </row>
    <row r="99" spans="1:11" x14ac:dyDescent="0.25">
      <c r="A99" s="2"/>
      <c r="B99" s="2">
        <v>1</v>
      </c>
      <c r="C99" s="13" t="s">
        <v>64</v>
      </c>
      <c r="D99" s="14">
        <v>2016</v>
      </c>
      <c r="E99" s="15">
        <v>2021</v>
      </c>
      <c r="F99" s="14" t="s">
        <v>3</v>
      </c>
      <c r="G99" s="17" t="s">
        <v>37</v>
      </c>
      <c r="J99">
        <f t="shared" si="1"/>
        <v>5</v>
      </c>
      <c r="K99">
        <v>4.5</v>
      </c>
    </row>
    <row r="100" spans="1:11" x14ac:dyDescent="0.25">
      <c r="A100" s="2"/>
      <c r="B100" s="2">
        <v>2</v>
      </c>
      <c r="C100" s="13" t="s">
        <v>66</v>
      </c>
      <c r="D100" s="14">
        <v>2018</v>
      </c>
      <c r="E100" s="15">
        <v>2022</v>
      </c>
      <c r="F100" s="14" t="s">
        <v>4</v>
      </c>
      <c r="G100" s="14" t="s">
        <v>65</v>
      </c>
      <c r="J100">
        <f t="shared" si="1"/>
        <v>4</v>
      </c>
    </row>
    <row r="101" spans="1:11" x14ac:dyDescent="0.25">
      <c r="A101" s="8" t="s">
        <v>118</v>
      </c>
      <c r="B101" s="8"/>
      <c r="C101" s="8" t="s">
        <v>0</v>
      </c>
      <c r="D101" s="9" t="s">
        <v>1</v>
      </c>
      <c r="E101" s="9" t="s">
        <v>120</v>
      </c>
      <c r="F101" s="8" t="s">
        <v>2</v>
      </c>
      <c r="G101" s="8" t="s">
        <v>48</v>
      </c>
      <c r="K101" t="s">
        <v>130</v>
      </c>
    </row>
    <row r="102" spans="1:11" x14ac:dyDescent="0.25">
      <c r="A102" s="2"/>
      <c r="B102" s="2">
        <v>1</v>
      </c>
      <c r="C102" s="12" t="s">
        <v>71</v>
      </c>
      <c r="D102" s="2">
        <v>2012</v>
      </c>
      <c r="E102" s="1">
        <v>2021</v>
      </c>
      <c r="F102" s="2" t="s">
        <v>3</v>
      </c>
      <c r="G102" s="2" t="s">
        <v>70</v>
      </c>
      <c r="J102">
        <f t="shared" si="1"/>
        <v>9</v>
      </c>
      <c r="K102">
        <f>AVERAGE(J102:J110)</f>
        <v>5.2222222222222223</v>
      </c>
    </row>
    <row r="103" spans="1:11" x14ac:dyDescent="0.25">
      <c r="A103" s="2"/>
      <c r="B103" s="2">
        <v>2</v>
      </c>
      <c r="C103" s="12" t="s">
        <v>69</v>
      </c>
      <c r="D103" s="2">
        <v>2014</v>
      </c>
      <c r="E103" s="1">
        <v>2021</v>
      </c>
      <c r="F103" s="2" t="s">
        <v>4</v>
      </c>
      <c r="G103" s="2" t="s">
        <v>67</v>
      </c>
      <c r="J103">
        <f t="shared" si="1"/>
        <v>7</v>
      </c>
    </row>
    <row r="104" spans="1:11" x14ac:dyDescent="0.25">
      <c r="A104" s="2"/>
      <c r="B104" s="2">
        <v>3</v>
      </c>
      <c r="C104" s="11" t="s">
        <v>125</v>
      </c>
      <c r="D104" s="2">
        <v>2014</v>
      </c>
      <c r="E104" s="1">
        <v>2021</v>
      </c>
      <c r="F104" s="2" t="s">
        <v>5</v>
      </c>
      <c r="G104" s="2" t="s">
        <v>74</v>
      </c>
      <c r="J104">
        <f t="shared" si="1"/>
        <v>7</v>
      </c>
    </row>
    <row r="105" spans="1:11" x14ac:dyDescent="0.25">
      <c r="A105" s="2"/>
      <c r="B105" s="2">
        <v>4</v>
      </c>
      <c r="C105" s="12" t="s">
        <v>73</v>
      </c>
      <c r="D105" s="2">
        <v>2014</v>
      </c>
      <c r="E105" s="1">
        <v>2021</v>
      </c>
      <c r="F105" s="2" t="s">
        <v>7</v>
      </c>
      <c r="G105" s="2" t="s">
        <v>72</v>
      </c>
      <c r="J105">
        <f t="shared" si="1"/>
        <v>7</v>
      </c>
    </row>
    <row r="106" spans="1:11" x14ac:dyDescent="0.25">
      <c r="A106" s="2"/>
      <c r="B106" s="2">
        <v>5</v>
      </c>
      <c r="C106" s="12" t="s">
        <v>68</v>
      </c>
      <c r="D106" s="2">
        <v>2016</v>
      </c>
      <c r="E106" s="1">
        <v>2021</v>
      </c>
      <c r="F106" s="2" t="s">
        <v>7</v>
      </c>
      <c r="G106" s="2" t="s">
        <v>67</v>
      </c>
      <c r="J106">
        <f t="shared" si="1"/>
        <v>5</v>
      </c>
    </row>
    <row r="107" spans="1:11" x14ac:dyDescent="0.25">
      <c r="A107" s="2"/>
      <c r="B107" s="2">
        <v>6</v>
      </c>
      <c r="C107" s="3" t="s">
        <v>80</v>
      </c>
      <c r="D107" s="2">
        <v>2018</v>
      </c>
      <c r="E107" s="1">
        <v>2022</v>
      </c>
      <c r="F107" s="2" t="s">
        <v>4</v>
      </c>
      <c r="G107" s="2" t="s">
        <v>122</v>
      </c>
      <c r="J107">
        <f t="shared" si="1"/>
        <v>4</v>
      </c>
    </row>
    <row r="108" spans="1:11" x14ac:dyDescent="0.25">
      <c r="A108" s="2"/>
      <c r="B108" s="2">
        <v>7</v>
      </c>
      <c r="C108" s="12" t="s">
        <v>79</v>
      </c>
      <c r="D108" s="2">
        <v>2018</v>
      </c>
      <c r="E108" s="1">
        <v>2022</v>
      </c>
      <c r="F108" s="2" t="s">
        <v>4</v>
      </c>
      <c r="G108" s="2" t="s">
        <v>78</v>
      </c>
      <c r="J108">
        <f t="shared" si="1"/>
        <v>4</v>
      </c>
    </row>
    <row r="109" spans="1:11" x14ac:dyDescent="0.25">
      <c r="A109" s="2"/>
      <c r="B109" s="2">
        <v>8</v>
      </c>
      <c r="C109" s="12" t="s">
        <v>77</v>
      </c>
      <c r="D109" s="2">
        <v>2019</v>
      </c>
      <c r="E109" s="1">
        <v>2022</v>
      </c>
      <c r="F109" s="2" t="s">
        <v>4</v>
      </c>
      <c r="G109" s="2" t="s">
        <v>123</v>
      </c>
      <c r="J109">
        <f t="shared" si="1"/>
        <v>3</v>
      </c>
    </row>
    <row r="110" spans="1:11" x14ac:dyDescent="0.25">
      <c r="A110" s="2"/>
      <c r="B110" s="2">
        <v>9</v>
      </c>
      <c r="C110" s="12" t="s">
        <v>76</v>
      </c>
      <c r="D110" s="2">
        <v>2020</v>
      </c>
      <c r="E110" s="1">
        <v>2021</v>
      </c>
      <c r="F110" s="2" t="s">
        <v>5</v>
      </c>
      <c r="G110" s="2" t="s">
        <v>75</v>
      </c>
      <c r="J110">
        <f t="shared" si="1"/>
        <v>1</v>
      </c>
    </row>
    <row r="111" spans="1:11" x14ac:dyDescent="0.25">
      <c r="A111" s="8" t="s">
        <v>124</v>
      </c>
      <c r="B111" s="8"/>
      <c r="C111" s="8" t="s">
        <v>0</v>
      </c>
      <c r="D111" s="9" t="s">
        <v>1</v>
      </c>
      <c r="E111" s="9" t="s">
        <v>120</v>
      </c>
      <c r="F111" s="8" t="s">
        <v>2</v>
      </c>
      <c r="G111" s="8" t="s">
        <v>48</v>
      </c>
    </row>
  </sheetData>
  <hyperlinks>
    <hyperlink ref="C6" r:id="rId1" display="https://tracxn.com/d/companies/onefootball.com" xr:uid="{A980691B-EE8C-7047-AF56-9F6FE8439248}"/>
    <hyperlink ref="C23" r:id="rId2" display="https://tracxn.com/d/companies/taxfix.de" xr:uid="{3C946515-FD32-0344-8F2A-A9BA75167E6F}"/>
    <hyperlink ref="C27" r:id="rId3" display="https://tracxn.com/d/companies/choco.com" xr:uid="{346BD318-28B4-504D-8930-9718F5E34637}"/>
    <hyperlink ref="C28" r:id="rId4" display="https://tracxn.com/d/companies/goflink.com" xr:uid="{B6257EF9-D973-7B42-B1F4-1B4B8A966346}"/>
    <hyperlink ref="C29" r:id="rId5" display="https://tracxn.com/d/companies/sellerx.com" xr:uid="{0DCC72B1-F472-C544-A6E9-F6808202590B}"/>
    <hyperlink ref="C30" r:id="rId6" display="https://tracxn.com/d/companies/razor-group.com" xr:uid="{50E4A97D-4FD4-B543-9C23-692DD0DAEA76}"/>
    <hyperlink ref="C26" r:id="rId7" display="https://tracxn.com/d/companies/tier.app" xr:uid="{86891F3E-C516-C946-86A4-B21B2DE7CF89}"/>
    <hyperlink ref="C24" r:id="rId8" display="https://tracxn.com/d/companies/enpal.de" xr:uid="{5F2D9472-4915-F343-8DA0-1FE2F05D01D4}"/>
    <hyperlink ref="C25" r:id="rId9" display="https://tracxn.com/d/companies/agile-robots.com" xr:uid="{C56F62DE-1CD3-1C4B-B43F-692AA0514A3E}"/>
    <hyperlink ref="C5" r:id="rId10" display="https://tracxn.com/d/companies/berlin-brands-group.com" xr:uid="{5506C90A-9102-3246-9B62-8B70BA03DBBD}"/>
    <hyperlink ref="C4" r:id="rId11" display="https://tracxn.com/d/companies/chrono24.com" xr:uid="{EC0F9410-3C21-564A-BE61-B6727E0CFE66}"/>
    <hyperlink ref="C13" r:id="rId12" display="https://tracxn.com/d/companies/contentful.com" xr:uid="{71F4815F-F829-1F49-8B50-D0A8C537C7E5}"/>
    <hyperlink ref="C21" r:id="rId13" display="https://tracxn.com/d/companies/solarisbank.com" xr:uid="{E5840872-68E8-9842-925C-82F6C43D65AE}"/>
    <hyperlink ref="C22" r:id="rId14" display="https://tracxn.com/d/companies/forto.com" xr:uid="{1212E9BF-072A-DC42-8D45-B3368C174FA4}"/>
    <hyperlink ref="C14" r:id="rId15" display="https://tracxn.com/d/companies/de.scalable.capital" xr:uid="{13DD8685-B806-0A4C-B50C-904B290A8F0F}"/>
    <hyperlink ref="C15" r:id="rId16" display="https://tracxn.com/d/companies/traderepublic.com" xr:uid="{EDDEB210-6537-E94D-BFAE-ADD04A8A8128}"/>
    <hyperlink ref="C31" r:id="rId17" display="https://tracxn.com/d/companies/gorillas.io" xr:uid="{A6C53C61-8C6C-A64F-B662-D7E9605F7A87}"/>
    <hyperlink ref="C18" r:id="rId18" display="https://tracxn.com/d/companies/personio.com" xr:uid="{FE75DBAE-703D-EA4E-B828-4401ABF211A4}"/>
    <hyperlink ref="C19" r:id="rId19" display="https://tracxn.com/d/companies/sennder.com" xr:uid="{7F7AE05C-EA09-E24D-88A5-9BF7574EB2EA}"/>
    <hyperlink ref="C17" r:id="rId20" display="https://tracxn.com/d/companies/lilium.com" xr:uid="{AE5A2735-63BC-A640-866A-0534A64A9F71}"/>
    <hyperlink ref="C16" r:id="rId21" display="https://tracxn.com/d/companies/wefox.com" xr:uid="{B7FA2AB0-6751-0E49-A4B3-D8E3856073A7}"/>
    <hyperlink ref="C9" r:id="rId22" display="https://tracxn.com/d/companies/deposit-solutions.com" xr:uid="{04FE21B4-478A-FA45-92EC-3306E78F8447}"/>
    <hyperlink ref="C12" r:id="rId23" display="https://tracxn.com/d/companies/flixbus.com" xr:uid="{C73729DC-1BC6-3D4C-A713-3E8A89A8D44F}"/>
    <hyperlink ref="C7" r:id="rId24" display="https://tracxn.com/d/companies/getyourguide.com" xr:uid="{9035BB77-3FC3-F145-93D1-0A61ACDAB472}"/>
    <hyperlink ref="C11" r:id="rId25" display="https://tracxn.com/d/companies/n26.com" xr:uid="{3FE51C12-F021-FB4D-B5A3-078095504205}"/>
    <hyperlink ref="C10" r:id="rId26" display="https://tracxn.com/d/companies/omio.com" xr:uid="{EB709F20-8896-CC48-9E65-B1C8005DF868}"/>
    <hyperlink ref="C8" r:id="rId27" display="https://tracxn.com/d/companies/celonis.com" xr:uid="{C5446988-DECA-2446-952A-A3599F6DB0E3}"/>
    <hyperlink ref="C20" r:id="rId28" display="https://tracxn.com/d/companies/grover.com" xr:uid="{8918001A-4B8B-154D-A0CD-5E303A6B7F18}"/>
    <hyperlink ref="C62" r:id="rId29" xr:uid="{9EFD6EB0-F0E3-F542-A308-B7E1D378AC2E}"/>
    <hyperlink ref="C61" r:id="rId30" xr:uid="{2622DF86-3898-4C43-AE71-9AA69D01599F}"/>
    <hyperlink ref="C60" r:id="rId31" xr:uid="{D225C4C7-D190-BA42-9269-DB1DA4903EAC}"/>
    <hyperlink ref="C67" r:id="rId32" xr:uid="{C303802C-F765-0C4E-8476-62C5B752FCF3}"/>
    <hyperlink ref="C66" r:id="rId33" xr:uid="{EEE9FF8C-0FA5-6F4E-A9B0-D15892C853B9}"/>
    <hyperlink ref="C65" r:id="rId34" xr:uid="{295013EA-D765-4948-9C34-73D14D9F77A4}"/>
    <hyperlink ref="C69" r:id="rId35" xr:uid="{90ED2116-46EE-3F4B-BA36-A21379F65693}"/>
    <hyperlink ref="C71" r:id="rId36" xr:uid="{2950294D-37F5-F346-B4A9-83E5A9A0C9A9}"/>
    <hyperlink ref="C72" r:id="rId37" xr:uid="{DDB3603F-32E7-924E-8F89-6700E6ACA799}"/>
    <hyperlink ref="C79" r:id="rId38" xr:uid="{2E0D44FE-D63E-2947-BF2F-6697820E6D67}"/>
    <hyperlink ref="C80" r:id="rId39" xr:uid="{A4E86D3C-4050-5A47-BE75-7EC61CCE844F}"/>
    <hyperlink ref="C81" r:id="rId40" xr:uid="{85530697-D826-334C-BFCC-C69AE4525735}"/>
    <hyperlink ref="C82" r:id="rId41" xr:uid="{0CF54DE8-698F-5C40-82F7-A7D35517A72C}"/>
    <hyperlink ref="C78" r:id="rId42" xr:uid="{C87495EF-E83E-8448-8AA8-212E83EA8972}"/>
    <hyperlink ref="C84" r:id="rId43" xr:uid="{A7A4BBF9-D580-3742-95E3-7FB2F5E66975}"/>
    <hyperlink ref="C77" r:id="rId44" xr:uid="{A7525042-D462-3049-9B63-703056FA4C6D}"/>
    <hyperlink ref="C83" r:id="rId45" xr:uid="{9FEA8AF3-56A0-5D4B-A578-03F655EE2993}"/>
    <hyperlink ref="C94" r:id="rId46" location="about-the-company" display="https://tracxn.com/d/companies/datasnipper/__PH4pVtnEVUCPaYDXw1l4-H20QnxLJvtCTrg7DXOyQ70 - about-the-company" xr:uid="{A91FDA22-0379-814B-8A0E-E92BAF3A2272}"/>
    <hyperlink ref="C86" r:id="rId47" display="https://tracxn.com/d/companies/backbase/__BQcnt54o3Ket2zJRZ6vPJ-WCNUA4WhziuWlH2w0e6tE/funding-and-investors" xr:uid="{71A55C9B-017A-D14C-A84D-44A6772E8E8A}"/>
    <hyperlink ref="C92" r:id="rId48" display="https://tracxn.com/d/companies/bunq/__nrfYpghRcQ0Euh7t98-HloYgHwxeaAqZfGg54-vFEYo" xr:uid="{3F8E2EEF-76CC-7946-92AB-62C9A13CF1BD}"/>
    <hyperlink ref="C89" r:id="rId49" display="https://tracxn.com/d/companies/hotmart/__fKi0KNzuWTusR8CdMTnnJrljb_JXhyU1Nl12uczpL2w" xr:uid="{550082CA-4CD8-AD4A-AE74-6697854A66D3}"/>
    <hyperlink ref="C93" r:id="rId50" display="https://tracxn.com/d/companies/picnic/__NJ9DwJwslSSWTauMRnwe9Wj3Hpf6Y52WBLPqYXOr6Kc" xr:uid="{94C51875-26AD-924D-93B1-EDE2E4D14BE6}"/>
    <hyperlink ref="C90" r:id="rId51" display="https://tracxn.com/d/companies/mambu/__gfTTTthmijJPbJiziGYrtWUsjYSLxHrLw9wgr2U47U8" xr:uid="{51972FA1-826C-7B49-BF94-80FB2BD800AA}"/>
    <hyperlink ref="C91" r:id="rId52" display="https://tracxn.com/d/companies/bird/__mNbFne8y2ANFbzPrNJacJIOcZf6ftA6WEIpjvwzWB1I" xr:uid="{540C98D7-5361-E847-AD5B-2631DCF1763A}"/>
    <hyperlink ref="C87" r:id="rId53" display="https://tracxn.com/d/companies/mollie/__0qs4RDRb-IIgClr0blXe__l3XgA9xkUHMmg1sTN0Qds" xr:uid="{EF029A09-E174-6445-92B3-E6907257ABF1}"/>
    <hyperlink ref="C88" r:id="rId54" display="https://tracxn.com/d/companies/bitfury/__1v4xjqV6u0XOnybqZUr-omTh6hDVIRrHNAaXnB0oRW4" xr:uid="{46A96779-7581-D140-B211-A66A3EAC7D39}"/>
    <hyperlink ref="C97" r:id="rId55" xr:uid="{07E62090-E9DA-3749-9C6F-0666BB40B944}"/>
    <hyperlink ref="C96" r:id="rId56" display="Rappi" xr:uid="{510350EB-8727-7843-ACB0-12AE1D9C8A41}"/>
    <hyperlink ref="C100" r:id="rId57" display="https://tracxn.com/d/companies/betterfly/__LYgBvm4mmDFi5KVbmoUe-krZm_43U9mcoo0wJ3Dnz5U" xr:uid="{B778DE7B-8064-544B-9CBF-4ABC56D9F243}"/>
    <hyperlink ref="C99" r:id="rId58" display="https://tracxn.com/d/companies/notco/__XYPaSvehfrMB_zB2RoRYmidolPI1yOFAjhS0xYpc24g" xr:uid="{F16F0D56-E849-D14D-8F83-4A8746269A6E}"/>
    <hyperlink ref="C107" r:id="rId59" xr:uid="{56D0FA94-860F-7D4B-8112-87AEB848C6A7}"/>
    <hyperlink ref="C108" r:id="rId60" xr:uid="{1675A19A-676C-554D-84C5-ED36C6D041D3}"/>
    <hyperlink ref="C109" r:id="rId61" xr:uid="{E5333E5E-09BB-BF4A-9B77-E0C33C073C44}"/>
    <hyperlink ref="C110" r:id="rId62" xr:uid="{A95145AE-B16D-B54A-9C6A-69B4D306B7B5}"/>
    <hyperlink ref="C104" r:id="rId63" xr:uid="{F048E62F-E78F-874A-A43E-892921245FDC}"/>
    <hyperlink ref="C105" r:id="rId64" xr:uid="{B5CAF2CB-8F29-6C42-AE9E-552765BEB637}"/>
    <hyperlink ref="C102" r:id="rId65" xr:uid="{7F7A9361-7FB1-364F-9C26-89B7F6EA8384}"/>
    <hyperlink ref="C103" r:id="rId66" xr:uid="{59CBEF7F-E1A4-2B4E-A3E1-78BEE42587C2}"/>
    <hyperlink ref="C106" r:id="rId67" xr:uid="{61045308-D509-4A46-B59E-11B092BD8717}"/>
    <hyperlink ref="C74" r:id="rId68" xr:uid="{B27E42F2-CA4F-F241-96DA-03FFC7C1DB85}"/>
    <hyperlink ref="C75" r:id="rId69" xr:uid="{DD33AD7F-9EDF-3C4F-A688-80722472914C}"/>
    <hyperlink ref="G33" r:id="rId70" xr:uid="{74C38FF3-48FE-4740-8FE1-D6B2E5F1E81B}"/>
    <hyperlink ref="G40" r:id="rId71" xr:uid="{1CBCC4B0-46B9-A846-B385-0F589329C21A}"/>
    <hyperlink ref="G37" r:id="rId72" xr:uid="{7E630A93-C790-A946-99AD-4FB2242415A8}"/>
    <hyperlink ref="G50" r:id="rId73" xr:uid="{02F51B91-C03E-5D44-98BD-EA14BC240716}"/>
    <hyperlink ref="G34" r:id="rId74" xr:uid="{A1F1FF6A-4A06-FF41-9C79-FAC3FAF2F134}"/>
    <hyperlink ref="G41" r:id="rId75" xr:uid="{F8805450-D9DF-D248-AF89-3005160DE96A}"/>
    <hyperlink ref="G42" r:id="rId76" xr:uid="{7FF1E844-ED40-CB46-9D86-C9C1BE38AC48}"/>
    <hyperlink ref="G38" r:id="rId77" xr:uid="{01458BB7-EB0B-1247-837E-1FD9E6B9BA91}"/>
    <hyperlink ref="G52" r:id="rId78" xr:uid="{C3834888-F43B-C54F-8E82-0EDADBF3D26E}"/>
    <hyperlink ref="G43" r:id="rId79" xr:uid="{5BCC2D52-4B8F-2A4C-91DC-0A7661053731}"/>
    <hyperlink ref="G39" r:id="rId80" xr:uid="{5025373E-47ED-9C48-9B3A-7FD226E6C47A}"/>
    <hyperlink ref="G48" r:id="rId81" xr:uid="{34DF5235-6A7D-904A-B539-BBA3EEB502E7}"/>
    <hyperlink ref="G47" r:id="rId82" xr:uid="{C33D05F9-95A8-FA45-AC46-FF097C08F753}"/>
    <hyperlink ref="G45" r:id="rId83" xr:uid="{8C245F45-E0FC-9642-B922-655FFB982186}"/>
    <hyperlink ref="G57" r:id="rId84" xr:uid="{07A09FEC-4A73-7540-AF07-0F0ADC4DC815}"/>
    <hyperlink ref="G36" r:id="rId85" display="SAS" xr:uid="{DF966C7F-A468-3C46-8031-47C0E2231405}"/>
    <hyperlink ref="G56" r:id="rId86" xr:uid="{97BFC4BB-4FE0-7641-AAA8-3B229552ACC9}"/>
    <hyperlink ref="G44" r:id="rId87" xr:uid="{D6C4344F-5585-184D-A3CD-8F0CA724AED2}"/>
    <hyperlink ref="G51" r:id="rId88" xr:uid="{E9EAD381-4586-4B49-B7C2-B576B471DCD1}"/>
    <hyperlink ref="G46" r:id="rId89" xr:uid="{7B5E942E-5337-6C45-B113-2B1D194B0ED3}"/>
    <hyperlink ref="G58" r:id="rId90" xr:uid="{5CC42082-184E-5A4E-9518-D3FEC20D1807}"/>
    <hyperlink ref="G55" r:id="rId91" xr:uid="{D9F84B18-C90D-1C4D-B001-0993CA4FE09D}"/>
    <hyperlink ref="G49" r:id="rId92" xr:uid="{2804729E-04E3-714E-AE44-586903766D90}"/>
    <hyperlink ref="G53" r:id="rId93" xr:uid="{D1DE6C38-08EB-2E4D-9B16-34B5B66BE960}"/>
    <hyperlink ref="G35" r:id="rId94" xr:uid="{B2100776-54B8-604E-A6CE-CB204792B1D7}"/>
    <hyperlink ref="G59" r:id="rId95" xr:uid="{7E7FC8E7-838B-D14B-B781-22D946401174}"/>
    <hyperlink ref="G61" r:id="rId96" xr:uid="{F0E1FC31-6D8E-2B43-8C0F-B3DE6BA22485}"/>
    <hyperlink ref="G60" r:id="rId97" xr:uid="{45CCEDA1-4750-8E46-B713-22AC15C8160D}"/>
    <hyperlink ref="G65" r:id="rId98" xr:uid="{5C85CA36-41D3-6540-A527-E0600F4FC029}"/>
    <hyperlink ref="G66" r:id="rId99" xr:uid="{8076CEF0-DC77-4747-9B4F-55595C0BAB1C}"/>
    <hyperlink ref="G69" r:id="rId100" xr:uid="{FEA83A5B-04C6-6E46-B912-836912754EBE}"/>
    <hyperlink ref="G71" r:id="rId101" xr:uid="{12D79911-7289-C048-9C41-9F908722F13F}"/>
    <hyperlink ref="G72" r:id="rId102" xr:uid="{7FA020E6-FEC3-6E41-BBB3-8E9A54F6ADB5}"/>
    <hyperlink ref="G81" r:id="rId103" xr:uid="{53FA03DD-D6F0-7247-8E67-9A09731A5768}"/>
    <hyperlink ref="G77" r:id="rId104" xr:uid="{2F5BE5D2-2ED1-324C-9B51-E2E8266A601D}"/>
    <hyperlink ref="G79" r:id="rId105" xr:uid="{E6396295-C834-9D4F-9096-AC80D7F5B2D6}"/>
    <hyperlink ref="G80" r:id="rId106" xr:uid="{D24B3964-55E6-7C44-86C1-78078466E3FD}"/>
    <hyperlink ref="G82" r:id="rId107" xr:uid="{2C494524-E896-2C47-9471-0C153A0A2487}"/>
    <hyperlink ref="G78" r:id="rId108" xr:uid="{73539EA0-03C9-9044-90F0-04581856DCAB}"/>
    <hyperlink ref="G84" r:id="rId109" xr:uid="{EC4EED39-B54B-2E42-9B17-93DB39699879}"/>
    <hyperlink ref="G83" r:id="rId110" xr:uid="{7284C8F9-BD58-D647-945C-360EB0B6E28E}"/>
    <hyperlink ref="G63" r:id="rId111" location="privacy-policy" xr:uid="{CFE3FA55-CB90-7042-B0CE-42627EC9C86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Alvaro Pereira</cp:lastModifiedBy>
  <dcterms:created xsi:type="dcterms:W3CDTF">2023-03-05T22:40:44Z</dcterms:created>
  <dcterms:modified xsi:type="dcterms:W3CDTF">2026-04-06T19:06:50Z</dcterms:modified>
</cp:coreProperties>
</file>